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27" firstSheet="4" activeTab="10"/>
  </bookViews>
  <sheets>
    <sheet name="расчет показателей гр5" sheetId="42" r:id="rId1"/>
    <sheet name="5Обеспеч.публичн.и открытости" sheetId="37" r:id="rId2"/>
    <sheet name="расчет показателей гр4" sheetId="41" r:id="rId3"/>
    <sheet name="4Совершенст.качест. оказ.мун.ус" sheetId="36" r:id="rId4"/>
    <sheet name="расчет показателей гр3" sheetId="40" r:id="rId5"/>
    <sheet name="3Качество организ. контр.иауд. " sheetId="35" r:id="rId6"/>
    <sheet name="расчет показателей гр2" sheetId="39" r:id="rId7"/>
    <sheet name="2Качество управления доходами" sheetId="34" r:id="rId8"/>
    <sheet name="расчет показателей гр1" sheetId="38" r:id="rId9"/>
    <sheet name="1Качество управления расходами" sheetId="33" r:id="rId10"/>
    <sheet name="итог" sheetId="11" r:id="rId11"/>
    <sheet name="Расходы" sheetId="32" state="hidden" r:id="rId12"/>
    <sheet name="Доходы" sheetId="31" state="hidden" r:id="rId13"/>
  </sheets>
  <definedNames>
    <definedName name="_xlnm._FilterDatabase" localSheetId="9" hidden="1">'1Качество управления расходами'!$A$3:$W$16</definedName>
    <definedName name="_xlnm._FilterDatabase" localSheetId="7" hidden="1">'2Качество управления доходами'!$A$3:$O$16</definedName>
    <definedName name="_xlnm._FilterDatabase" localSheetId="5" hidden="1">'3Качество организ. контр.иауд. '!$A$3:$O$16</definedName>
    <definedName name="_xlnm._FilterDatabase" localSheetId="3" hidden="1">'4Совершенст.качест. оказ.мун.ус'!$A$3:$O$16</definedName>
    <definedName name="_xlnm._FilterDatabase" localSheetId="1" hidden="1">'5Обеспеч.публичн.и открытости'!$A$3:$M$16</definedName>
    <definedName name="_xlnm._FilterDatabase" localSheetId="10" hidden="1">итог!$A$3:$J$15</definedName>
    <definedName name="_xlnm._FilterDatabase" localSheetId="8" hidden="1">'расчет показателей гр1'!$A$3:$AA$16</definedName>
    <definedName name="_xlnm._FilterDatabase" localSheetId="6" hidden="1">'расчет показателей гр2'!$A$3:$O$16</definedName>
    <definedName name="_xlnm._FilterDatabase" localSheetId="4" hidden="1">'расчет показателей гр3'!$A$3:$O$16</definedName>
    <definedName name="_xlnm._FilterDatabase" localSheetId="2" hidden="1">'расчет показателей гр4'!$A$3:$Q$16</definedName>
    <definedName name="_xlnm._FilterDatabase" localSheetId="0" hidden="1">'расчет показателей гр5'!$A$3:$N$16</definedName>
  </definedNames>
  <calcPr calcId="145621"/>
</workbook>
</file>

<file path=xl/calcChain.xml><?xml version="1.0" encoding="utf-8"?>
<calcChain xmlns="http://schemas.openxmlformats.org/spreadsheetml/2006/main">
  <c r="C5" i="33" l="1"/>
  <c r="H6" i="39" l="1"/>
  <c r="H5" i="39"/>
  <c r="H16" i="39"/>
  <c r="H12" i="39"/>
  <c r="H13" i="39"/>
  <c r="H11" i="39"/>
  <c r="C13" i="38" l="1"/>
  <c r="H6" i="38"/>
  <c r="E16" i="40" l="1"/>
  <c r="I16" i="40"/>
  <c r="C16" i="36"/>
  <c r="F16" i="34"/>
  <c r="C6" i="34" l="1"/>
  <c r="C7" i="34"/>
  <c r="C8" i="34"/>
  <c r="C9" i="34"/>
  <c r="C10" i="34"/>
  <c r="C11" i="34"/>
  <c r="C12" i="34"/>
  <c r="C13" i="34"/>
  <c r="C14" i="34"/>
  <c r="C15" i="34"/>
  <c r="C16" i="34"/>
  <c r="C5" i="34"/>
  <c r="D6" i="34" l="1"/>
  <c r="D7" i="34"/>
  <c r="D8" i="34"/>
  <c r="D9" i="34"/>
  <c r="D10" i="34"/>
  <c r="D11" i="34"/>
  <c r="D12" i="34"/>
  <c r="D13" i="34"/>
  <c r="D14" i="34"/>
  <c r="D15" i="34"/>
  <c r="D16" i="34"/>
  <c r="D5" i="34"/>
  <c r="H15" i="38" l="1"/>
  <c r="E14" i="41" l="1"/>
  <c r="E15" i="42" l="1"/>
  <c r="H15" i="42"/>
  <c r="C6" i="37" l="1"/>
  <c r="C7" i="37"/>
  <c r="C8" i="37"/>
  <c r="C9" i="37"/>
  <c r="C10" i="37"/>
  <c r="C11" i="37"/>
  <c r="C12" i="37"/>
  <c r="C13" i="37"/>
  <c r="C14" i="37"/>
  <c r="C15" i="37"/>
  <c r="C16" i="37"/>
  <c r="C5" i="37"/>
  <c r="C6" i="36"/>
  <c r="C7" i="36"/>
  <c r="C8" i="36"/>
  <c r="C9" i="36"/>
  <c r="C10" i="36"/>
  <c r="C11" i="36"/>
  <c r="C12" i="36"/>
  <c r="C13" i="36"/>
  <c r="C14" i="36"/>
  <c r="C15" i="36"/>
  <c r="C5" i="36"/>
  <c r="C6" i="35"/>
  <c r="C7" i="35"/>
  <c r="C8" i="35"/>
  <c r="C9" i="35"/>
  <c r="C10" i="35"/>
  <c r="C11" i="35"/>
  <c r="C12" i="35"/>
  <c r="C13" i="35"/>
  <c r="C14" i="35"/>
  <c r="C15" i="35"/>
  <c r="C16" i="35"/>
  <c r="C5" i="35"/>
  <c r="C6" i="33"/>
  <c r="C7" i="33"/>
  <c r="C6" i="11" s="1"/>
  <c r="C8" i="33"/>
  <c r="C9" i="33"/>
  <c r="C10" i="33"/>
  <c r="C11" i="33"/>
  <c r="C12" i="33"/>
  <c r="C11" i="11" s="1"/>
  <c r="C13" i="33"/>
  <c r="C14" i="33"/>
  <c r="C15" i="33"/>
  <c r="C16" i="33"/>
  <c r="C4" i="11" l="1"/>
  <c r="C12" i="11"/>
  <c r="C14" i="11"/>
  <c r="C15" i="11"/>
  <c r="C13" i="11"/>
  <c r="C10" i="11"/>
  <c r="C8" i="11"/>
  <c r="C7" i="11"/>
  <c r="C5" i="11"/>
  <c r="C9" i="11"/>
  <c r="E6" i="41"/>
  <c r="E7" i="41"/>
  <c r="E8" i="41"/>
  <c r="E9" i="41"/>
  <c r="E10" i="41"/>
  <c r="E11" i="41"/>
  <c r="E12" i="41"/>
  <c r="E13" i="41"/>
  <c r="E15" i="41"/>
  <c r="E16" i="41"/>
  <c r="E5" i="41"/>
  <c r="H6" i="42" l="1"/>
  <c r="F6" i="37" s="1"/>
  <c r="H7" i="42"/>
  <c r="F7" i="37" s="1"/>
  <c r="H8" i="42"/>
  <c r="F8" i="37" s="1"/>
  <c r="H9" i="42"/>
  <c r="F9" i="37" s="1"/>
  <c r="H10" i="42"/>
  <c r="F10" i="37" s="1"/>
  <c r="H11" i="42"/>
  <c r="F11" i="37" s="1"/>
  <c r="H12" i="42"/>
  <c r="F12" i="37" s="1"/>
  <c r="H13" i="42"/>
  <c r="F13" i="37" s="1"/>
  <c r="H14" i="42"/>
  <c r="F14" i="37" s="1"/>
  <c r="F15" i="37"/>
  <c r="H16" i="42"/>
  <c r="F16" i="37" s="1"/>
  <c r="H5" i="42"/>
  <c r="F5" i="37" s="1"/>
  <c r="E6" i="42"/>
  <c r="D6" i="37" s="1"/>
  <c r="E7" i="42"/>
  <c r="D7" i="37" s="1"/>
  <c r="E8" i="42"/>
  <c r="D8" i="37" s="1"/>
  <c r="E9" i="42"/>
  <c r="D9" i="37" s="1"/>
  <c r="E10" i="42"/>
  <c r="D10" i="37" s="1"/>
  <c r="E11" i="42"/>
  <c r="D11" i="37" s="1"/>
  <c r="E12" i="42"/>
  <c r="D12" i="37" s="1"/>
  <c r="E13" i="42"/>
  <c r="D13" i="37" s="1"/>
  <c r="E14" i="42"/>
  <c r="D14" i="37" s="1"/>
  <c r="D15" i="37"/>
  <c r="E16" i="42"/>
  <c r="D16" i="37" s="1"/>
  <c r="E5" i="42"/>
  <c r="D5" i="37" s="1"/>
  <c r="K6" i="41" l="1"/>
  <c r="H6" i="36" s="1"/>
  <c r="K7" i="41"/>
  <c r="H7" i="36" s="1"/>
  <c r="K8" i="41"/>
  <c r="H8" i="36" s="1"/>
  <c r="K9" i="41"/>
  <c r="H9" i="36" s="1"/>
  <c r="K10" i="41"/>
  <c r="H10" i="36" s="1"/>
  <c r="K11" i="41"/>
  <c r="H11" i="36" s="1"/>
  <c r="K12" i="41"/>
  <c r="H12" i="36" s="1"/>
  <c r="K13" i="41"/>
  <c r="H13" i="36" s="1"/>
  <c r="K14" i="41"/>
  <c r="H14" i="36" s="1"/>
  <c r="K15" i="41"/>
  <c r="H15" i="36" s="1"/>
  <c r="K16" i="41"/>
  <c r="H16" i="36" s="1"/>
  <c r="K5" i="41"/>
  <c r="H5" i="36" s="1"/>
  <c r="H6" i="41"/>
  <c r="F6" i="36" s="1"/>
  <c r="H7" i="41"/>
  <c r="F7" i="36" s="1"/>
  <c r="H8" i="41"/>
  <c r="F8" i="36" s="1"/>
  <c r="H9" i="41"/>
  <c r="F9" i="36" s="1"/>
  <c r="H10" i="41"/>
  <c r="F10" i="36" s="1"/>
  <c r="H11" i="41"/>
  <c r="F11" i="36" s="1"/>
  <c r="H12" i="41"/>
  <c r="F12" i="36" s="1"/>
  <c r="H13" i="41"/>
  <c r="F13" i="36" s="1"/>
  <c r="H14" i="41"/>
  <c r="F14" i="36" s="1"/>
  <c r="H15" i="41"/>
  <c r="F15" i="36" s="1"/>
  <c r="H16" i="41"/>
  <c r="F16" i="36" s="1"/>
  <c r="H5" i="41"/>
  <c r="F5" i="36" s="1"/>
  <c r="D6" i="36"/>
  <c r="D7" i="36"/>
  <c r="D9" i="36"/>
  <c r="D10" i="36"/>
  <c r="D11" i="36"/>
  <c r="D12" i="36"/>
  <c r="D13" i="36"/>
  <c r="D14" i="36"/>
  <c r="D5" i="36"/>
  <c r="D8" i="36"/>
  <c r="D15" i="36"/>
  <c r="D16" i="36"/>
  <c r="I6" i="40" l="1"/>
  <c r="H6" i="35" s="1"/>
  <c r="I7" i="40"/>
  <c r="H7" i="35" s="1"/>
  <c r="I8" i="40"/>
  <c r="H8" i="35" s="1"/>
  <c r="I9" i="40"/>
  <c r="H9" i="35" s="1"/>
  <c r="I10" i="40"/>
  <c r="H10" i="35" s="1"/>
  <c r="I11" i="40"/>
  <c r="H11" i="35" s="1"/>
  <c r="I12" i="40"/>
  <c r="H12" i="35" s="1"/>
  <c r="I13" i="40"/>
  <c r="H13" i="35" s="1"/>
  <c r="I14" i="40"/>
  <c r="H14" i="35" s="1"/>
  <c r="I15" i="40"/>
  <c r="H15" i="35" s="1"/>
  <c r="H16" i="35"/>
  <c r="I5" i="40"/>
  <c r="H5" i="35" s="1"/>
  <c r="F6" i="35"/>
  <c r="F7" i="35"/>
  <c r="F8" i="35"/>
  <c r="F9" i="35"/>
  <c r="F10" i="35"/>
  <c r="F11" i="35"/>
  <c r="F12" i="35"/>
  <c r="F13" i="35"/>
  <c r="F14" i="35"/>
  <c r="F15" i="35"/>
  <c r="F16" i="35"/>
  <c r="F5" i="35"/>
  <c r="E6" i="40"/>
  <c r="D6" i="35" s="1"/>
  <c r="E7" i="40"/>
  <c r="D7" i="35" s="1"/>
  <c r="E8" i="40"/>
  <c r="D8" i="35" s="1"/>
  <c r="E9" i="40"/>
  <c r="D9" i="35" s="1"/>
  <c r="E10" i="40"/>
  <c r="D10" i="35" s="1"/>
  <c r="E11" i="40"/>
  <c r="D11" i="35" s="1"/>
  <c r="E12" i="40"/>
  <c r="D12" i="35" s="1"/>
  <c r="E13" i="40"/>
  <c r="D13" i="35" s="1"/>
  <c r="E14" i="40"/>
  <c r="D14" i="35" s="1"/>
  <c r="E15" i="40"/>
  <c r="D15" i="35" s="1"/>
  <c r="D16" i="35"/>
  <c r="E5" i="40"/>
  <c r="D5" i="35" s="1"/>
  <c r="H6" i="34"/>
  <c r="H7" i="34"/>
  <c r="H8" i="34"/>
  <c r="H9" i="34"/>
  <c r="H10" i="34"/>
  <c r="H11" i="34"/>
  <c r="H12" i="34"/>
  <c r="H13" i="34"/>
  <c r="H14" i="34"/>
  <c r="H15" i="34"/>
  <c r="H16" i="34"/>
  <c r="H5" i="34"/>
  <c r="F6" i="34"/>
  <c r="F7" i="34"/>
  <c r="F8" i="34"/>
  <c r="F9" i="34"/>
  <c r="F10" i="34"/>
  <c r="F11" i="34"/>
  <c r="F12" i="34"/>
  <c r="F13" i="34"/>
  <c r="F14" i="34"/>
  <c r="F15" i="34"/>
  <c r="F5" i="34"/>
  <c r="U6" i="38"/>
  <c r="P6" i="33" s="1"/>
  <c r="U7" i="38"/>
  <c r="P7" i="33" s="1"/>
  <c r="U8" i="38"/>
  <c r="P8" i="33" s="1"/>
  <c r="U9" i="38"/>
  <c r="P9" i="33" s="1"/>
  <c r="U10" i="38"/>
  <c r="P10" i="33" s="1"/>
  <c r="U11" i="38"/>
  <c r="P11" i="33" s="1"/>
  <c r="U12" i="38"/>
  <c r="P12" i="33" s="1"/>
  <c r="U13" i="38"/>
  <c r="P13" i="33" s="1"/>
  <c r="U14" i="38"/>
  <c r="P14" i="33" s="1"/>
  <c r="U15" i="38"/>
  <c r="P15" i="33" s="1"/>
  <c r="U16" i="38"/>
  <c r="P16" i="33" s="1"/>
  <c r="U5" i="38"/>
  <c r="P5" i="33" s="1"/>
  <c r="R6" i="38"/>
  <c r="N6" i="33" s="1"/>
  <c r="R7" i="38"/>
  <c r="N7" i="33" s="1"/>
  <c r="R8" i="38"/>
  <c r="N8" i="33" s="1"/>
  <c r="R9" i="38"/>
  <c r="N9" i="33" s="1"/>
  <c r="R10" i="38"/>
  <c r="N10" i="33" s="1"/>
  <c r="R11" i="38"/>
  <c r="N11" i="33" s="1"/>
  <c r="R12" i="38"/>
  <c r="N12" i="33" s="1"/>
  <c r="R13" i="38"/>
  <c r="N13" i="33" s="1"/>
  <c r="R14" i="38"/>
  <c r="N14" i="33" s="1"/>
  <c r="R15" i="38"/>
  <c r="N15" i="33" s="1"/>
  <c r="R16" i="38"/>
  <c r="N16" i="33" s="1"/>
  <c r="R5" i="38"/>
  <c r="N5" i="33" s="1"/>
  <c r="O6" i="38"/>
  <c r="L6" i="33" s="1"/>
  <c r="O7" i="38"/>
  <c r="L7" i="33" s="1"/>
  <c r="O8" i="38"/>
  <c r="L8" i="33" s="1"/>
  <c r="O9" i="38"/>
  <c r="L9" i="33" s="1"/>
  <c r="O10" i="38"/>
  <c r="L10" i="33" s="1"/>
  <c r="O11" i="38"/>
  <c r="L11" i="33" s="1"/>
  <c r="O12" i="38"/>
  <c r="L12" i="33" s="1"/>
  <c r="O13" i="38"/>
  <c r="L13" i="33" s="1"/>
  <c r="O14" i="38"/>
  <c r="L14" i="33" s="1"/>
  <c r="O15" i="38"/>
  <c r="L15" i="33" s="1"/>
  <c r="O16" i="38"/>
  <c r="L16" i="33" s="1"/>
  <c r="O5" i="38"/>
  <c r="L5" i="33" s="1"/>
  <c r="J6" i="33"/>
  <c r="J7" i="33"/>
  <c r="J8" i="33"/>
  <c r="J9" i="33"/>
  <c r="J10" i="33"/>
  <c r="J11" i="33"/>
  <c r="J12" i="33"/>
  <c r="J13" i="33"/>
  <c r="J14" i="33"/>
  <c r="J15" i="33"/>
  <c r="J16" i="33"/>
  <c r="J5" i="33"/>
  <c r="H6" i="33"/>
  <c r="H7" i="33"/>
  <c r="H8" i="33"/>
  <c r="H9" i="33"/>
  <c r="H10" i="33"/>
  <c r="H11" i="33"/>
  <c r="H12" i="33"/>
  <c r="H13" i="33"/>
  <c r="H14" i="33"/>
  <c r="H15" i="33"/>
  <c r="H16" i="33"/>
  <c r="H5" i="33"/>
  <c r="F6" i="33"/>
  <c r="H7" i="38"/>
  <c r="F7" i="33" s="1"/>
  <c r="H8" i="38"/>
  <c r="F8" i="33" s="1"/>
  <c r="H9" i="38"/>
  <c r="F9" i="33" s="1"/>
  <c r="H10" i="38"/>
  <c r="F10" i="33" s="1"/>
  <c r="H11" i="38"/>
  <c r="F11" i="33" s="1"/>
  <c r="H12" i="38"/>
  <c r="F12" i="33" s="1"/>
  <c r="H13" i="38"/>
  <c r="F13" i="33" s="1"/>
  <c r="H14" i="38"/>
  <c r="F14" i="33" s="1"/>
  <c r="F15" i="33"/>
  <c r="H16" i="38"/>
  <c r="F16" i="33" s="1"/>
  <c r="H5" i="38"/>
  <c r="F5" i="33" s="1"/>
  <c r="E6" i="38" l="1"/>
  <c r="D6" i="33" s="1"/>
  <c r="E7" i="38"/>
  <c r="D7" i="33" s="1"/>
  <c r="E8" i="38"/>
  <c r="D8" i="33" s="1"/>
  <c r="E9" i="38"/>
  <c r="D9" i="33" s="1"/>
  <c r="E10" i="38"/>
  <c r="D10" i="33" s="1"/>
  <c r="E11" i="38"/>
  <c r="D11" i="33" s="1"/>
  <c r="E12" i="38"/>
  <c r="D12" i="33" s="1"/>
  <c r="E13" i="38"/>
  <c r="D13" i="33" s="1"/>
  <c r="E14" i="38"/>
  <c r="D14" i="33" s="1"/>
  <c r="E15" i="38"/>
  <c r="D15" i="33" s="1"/>
  <c r="E16" i="38"/>
  <c r="D16" i="33" s="1"/>
  <c r="E5" i="38"/>
  <c r="D5" i="33" s="1"/>
  <c r="I6" i="31" l="1"/>
  <c r="I44" i="31"/>
  <c r="I51" i="31"/>
  <c r="I50" i="31"/>
  <c r="I49" i="31"/>
  <c r="I48" i="31"/>
  <c r="I47" i="31"/>
  <c r="I46" i="31"/>
  <c r="I45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5" i="31"/>
  <c r="I4" i="31"/>
</calcChain>
</file>

<file path=xl/comments1.xml><?xml version="1.0" encoding="utf-8"?>
<comments xmlns="http://schemas.openxmlformats.org/spreadsheetml/2006/main">
  <authors>
    <author>User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за 2021 год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4" authorId="0">
      <text>
        <r>
          <rPr>
            <sz val="9"/>
            <color indexed="81"/>
            <rFont val="Tahoma"/>
            <family val="2"/>
            <charset val="204"/>
          </rPr>
          <t>всем поставлен нейтральный балл в связи с тем, что расчет показателя 4.2 в Методике описан некорректно. Далее будут внесены изменения в Методику.</t>
        </r>
      </text>
    </comment>
  </commentList>
</comments>
</file>

<file path=xl/sharedStrings.xml><?xml version="1.0" encoding="utf-8"?>
<sst xmlns="http://schemas.openxmlformats.org/spreadsheetml/2006/main" count="1896" uniqueCount="816">
  <si>
    <t>г.Пермь</t>
  </si>
  <si>
    <t>г.Березники</t>
  </si>
  <si>
    <t>г.Губаха</t>
  </si>
  <si>
    <t>г. Кизел</t>
  </si>
  <si>
    <t>г. Краснокамск</t>
  </si>
  <si>
    <t>г.Кунгур</t>
  </si>
  <si>
    <t>г.Лысьва</t>
  </si>
  <si>
    <t>г.Соликамск</t>
  </si>
  <si>
    <t>г. Чайковский</t>
  </si>
  <si>
    <t>г. Горнозаводск</t>
  </si>
  <si>
    <t>г. Оханск</t>
  </si>
  <si>
    <t>ЗАТО Звездный</t>
  </si>
  <si>
    <t>г.Кудымкар</t>
  </si>
  <si>
    <t/>
  </si>
  <si>
    <t>НАЛОГОВЫЕ И НЕНАЛОГОВЫЕ ДОХОДЫ</t>
  </si>
  <si>
    <t>Невыясненные поступления</t>
  </si>
  <si>
    <t>Утверждено консол. бюджет субъекта РФ</t>
  </si>
  <si>
    <t>ИСП0КОН - Исполнение консолидированного бюджета субъекта РФ</t>
  </si>
  <si>
    <t>за вычетом невыясненных поступлений</t>
  </si>
  <si>
    <t>19</t>
  </si>
  <si>
    <t>56</t>
  </si>
  <si>
    <t>Пермский край</t>
  </si>
  <si>
    <t>56000</t>
  </si>
  <si>
    <t>Муниципальные образования - Пермский край</t>
  </si>
  <si>
    <t>56001</t>
  </si>
  <si>
    <t>56002</t>
  </si>
  <si>
    <t>Александровский муниципальный район</t>
  </si>
  <si>
    <t>56003</t>
  </si>
  <si>
    <t>56004</t>
  </si>
  <si>
    <t>г. Гремячинск</t>
  </si>
  <si>
    <t>56005</t>
  </si>
  <si>
    <t>56006</t>
  </si>
  <si>
    <t>Добрянский муниципальный район</t>
  </si>
  <si>
    <t>56007</t>
  </si>
  <si>
    <t>56008</t>
  </si>
  <si>
    <t>56009</t>
  </si>
  <si>
    <t>56010</t>
  </si>
  <si>
    <t>56011</t>
  </si>
  <si>
    <t>56012</t>
  </si>
  <si>
    <t>56013</t>
  </si>
  <si>
    <t>Чусовской муниципальный район</t>
  </si>
  <si>
    <t>56014</t>
  </si>
  <si>
    <t>Бардымский муниципальный район</t>
  </si>
  <si>
    <t>56015</t>
  </si>
  <si>
    <t>Березовский муниципальный район</t>
  </si>
  <si>
    <t>56016</t>
  </si>
  <si>
    <t>Большесосновский муниципальный район</t>
  </si>
  <si>
    <t>56017</t>
  </si>
  <si>
    <t>Верещагинский муниципальный район</t>
  </si>
  <si>
    <t>56018</t>
  </si>
  <si>
    <t>56019</t>
  </si>
  <si>
    <t>Еловский муниципальный район</t>
  </si>
  <si>
    <t>56020</t>
  </si>
  <si>
    <t>Ильинский муниципальный район</t>
  </si>
  <si>
    <t>56021</t>
  </si>
  <si>
    <t>Карагайский муниципальный район</t>
  </si>
  <si>
    <t>56022</t>
  </si>
  <si>
    <t>Кишертский муниципальный район</t>
  </si>
  <si>
    <t>56023</t>
  </si>
  <si>
    <t>Куединский муниципальный район</t>
  </si>
  <si>
    <t>56024</t>
  </si>
  <si>
    <t>Кунгурский муниципальный район</t>
  </si>
  <si>
    <t>56025</t>
  </si>
  <si>
    <t>Красновишерский муниципальный район</t>
  </si>
  <si>
    <t>56026</t>
  </si>
  <si>
    <t>Нытвенский муниципальный район</t>
  </si>
  <si>
    <t>56027</t>
  </si>
  <si>
    <t>Октябрьский муниципальный район</t>
  </si>
  <si>
    <t>56028</t>
  </si>
  <si>
    <t>Осинский муниципальный район</t>
  </si>
  <si>
    <t>56029</t>
  </si>
  <si>
    <t>Ординский муниципальный район</t>
  </si>
  <si>
    <t>56030</t>
  </si>
  <si>
    <t>56031</t>
  </si>
  <si>
    <t>Очерский муниципальный район</t>
  </si>
  <si>
    <t>56032</t>
  </si>
  <si>
    <t>Пермский муниципальный район</t>
  </si>
  <si>
    <t>56033</t>
  </si>
  <si>
    <t>Сивинский муниципальный район</t>
  </si>
  <si>
    <t>56035</t>
  </si>
  <si>
    <t>Суксунский муниципальный район</t>
  </si>
  <si>
    <t>56037</t>
  </si>
  <si>
    <t>Уинский муниципальный район</t>
  </si>
  <si>
    <t>56038</t>
  </si>
  <si>
    <t>Частинский муниципальный район</t>
  </si>
  <si>
    <t>56039</t>
  </si>
  <si>
    <t>Чердынский муниципальный район</t>
  </si>
  <si>
    <t>56040</t>
  </si>
  <si>
    <t>Чернушинский муниципальный район</t>
  </si>
  <si>
    <t>56042</t>
  </si>
  <si>
    <t>Кудымкарский муниципальный район</t>
  </si>
  <si>
    <t>56043</t>
  </si>
  <si>
    <t>Юсьвинский муниципальный район</t>
  </si>
  <si>
    <t>56044</t>
  </si>
  <si>
    <t>Юрлинский муниципальный район</t>
  </si>
  <si>
    <t>56045</t>
  </si>
  <si>
    <t>Кочевский муниципальный район</t>
  </si>
  <si>
    <t>56046</t>
  </si>
  <si>
    <t>Косинский муниципальный район</t>
  </si>
  <si>
    <t>56047</t>
  </si>
  <si>
    <t>Гайнский муниципальный район</t>
  </si>
  <si>
    <t>56048</t>
  </si>
  <si>
    <t>5609</t>
  </si>
  <si>
    <t>ФОМС - Пермская область</t>
  </si>
  <si>
    <t>56900</t>
  </si>
  <si>
    <t>Бюджет субъекта - Пермский край</t>
  </si>
  <si>
    <t>95001</t>
  </si>
  <si>
    <t>95002</t>
  </si>
  <si>
    <t>г.Александровск</t>
  </si>
  <si>
    <t>9500201</t>
  </si>
  <si>
    <t>Александровское городское поселение</t>
  </si>
  <si>
    <t>9500202</t>
  </si>
  <si>
    <t>Всеволодо-Вильвенское городское поселение</t>
  </si>
  <si>
    <t>9500203</t>
  </si>
  <si>
    <t>Яйвинское городское поселение</t>
  </si>
  <si>
    <t>9500204</t>
  </si>
  <si>
    <t>Скопкортненское сельское поселение</t>
  </si>
  <si>
    <t>9500205</t>
  </si>
  <si>
    <t>Александровский муниципальный район   (собствен.бюджет)</t>
  </si>
  <si>
    <t>95003</t>
  </si>
  <si>
    <t>95004</t>
  </si>
  <si>
    <t>г.Гремячинск</t>
  </si>
  <si>
    <t>95005</t>
  </si>
  <si>
    <t>95006</t>
  </si>
  <si>
    <t>г.Добрянка</t>
  </si>
  <si>
    <t>9500601</t>
  </si>
  <si>
    <t>Добрянское городское поселение</t>
  </si>
  <si>
    <t>9500602</t>
  </si>
  <si>
    <t>Полазненское городское поселение</t>
  </si>
  <si>
    <t>9500603</t>
  </si>
  <si>
    <t>Вильвенское сельское поселение</t>
  </si>
  <si>
    <t>9500604</t>
  </si>
  <si>
    <t>Висимское сельское поселение</t>
  </si>
  <si>
    <t>9500605</t>
  </si>
  <si>
    <t>Дивьинское сельское поселение</t>
  </si>
  <si>
    <t>9500606</t>
  </si>
  <si>
    <t>Краснослудское сельское поселение</t>
  </si>
  <si>
    <t>9500607</t>
  </si>
  <si>
    <t>Перемское сельское поселение</t>
  </si>
  <si>
    <t>9500608</t>
  </si>
  <si>
    <t>Сенькинское сельское поселение</t>
  </si>
  <si>
    <t>9500609</t>
  </si>
  <si>
    <t>Добрянский муниципальный район (собствен. бюджет)</t>
  </si>
  <si>
    <t>95007</t>
  </si>
  <si>
    <t>г.Кизел</t>
  </si>
  <si>
    <t>95008</t>
  </si>
  <si>
    <t>г.Краснокамск</t>
  </si>
  <si>
    <t>95009</t>
  </si>
  <si>
    <t>95010</t>
  </si>
  <si>
    <t>95011</t>
  </si>
  <si>
    <t>95012</t>
  </si>
  <si>
    <t>г.Чайковский</t>
  </si>
  <si>
    <t>95013</t>
  </si>
  <si>
    <t>г.Чусовой</t>
  </si>
  <si>
    <t>9501301</t>
  </si>
  <si>
    <t>Чусовское городское поселение</t>
  </si>
  <si>
    <t>9501302</t>
  </si>
  <si>
    <t>Калинское сельское поселение</t>
  </si>
  <si>
    <t>9501303</t>
  </si>
  <si>
    <t>Комарихинское сельское поселение</t>
  </si>
  <si>
    <t>9501304</t>
  </si>
  <si>
    <t>Скальнинское сельское поселение</t>
  </si>
  <si>
    <t>9501305</t>
  </si>
  <si>
    <t>Верхнечусовское Городковское сельское поселение</t>
  </si>
  <si>
    <t>9501306</t>
  </si>
  <si>
    <t>Верхнекалинское сельское поселение</t>
  </si>
  <si>
    <t>9501307</t>
  </si>
  <si>
    <t>Никифоровское сельское поселение</t>
  </si>
  <si>
    <t>9501308</t>
  </si>
  <si>
    <t>Сельское сельское поселение</t>
  </si>
  <si>
    <t>9501309</t>
  </si>
  <si>
    <t>Чусовской муниципальный район (собствен. бюджет)</t>
  </si>
  <si>
    <t>95014</t>
  </si>
  <si>
    <t>район Бардымский</t>
  </si>
  <si>
    <t>9501401</t>
  </si>
  <si>
    <t>Бардымское сельское поселение</t>
  </si>
  <si>
    <t>9501402</t>
  </si>
  <si>
    <t>Березниковское сельское поселение</t>
  </si>
  <si>
    <t>9501403</t>
  </si>
  <si>
    <t>Бичуринское сельское поселение</t>
  </si>
  <si>
    <t>9501404</t>
  </si>
  <si>
    <t>Брюзлинское сельское поселение</t>
  </si>
  <si>
    <t>9501405</t>
  </si>
  <si>
    <t>Елпачихинское сельское поселение</t>
  </si>
  <si>
    <t>9501406</t>
  </si>
  <si>
    <t>Красноярское сельское поселение</t>
  </si>
  <si>
    <t>9501407</t>
  </si>
  <si>
    <t>Ново-Ашапское сельское поселение</t>
  </si>
  <si>
    <t>9501408</t>
  </si>
  <si>
    <t>Печменское сельское поселение</t>
  </si>
  <si>
    <t>9501409</t>
  </si>
  <si>
    <t>Сарашевское сельское поселение</t>
  </si>
  <si>
    <t>9501410</t>
  </si>
  <si>
    <t>Тюндюковское сельское поселение</t>
  </si>
  <si>
    <t>9501411</t>
  </si>
  <si>
    <t>Федорковское сельское поселение</t>
  </si>
  <si>
    <t>9501412</t>
  </si>
  <si>
    <t>Шермейское сельское поселение</t>
  </si>
  <si>
    <t>9501413</t>
  </si>
  <si>
    <t>Бардымский муниципальный район (собствен. бюджет)</t>
  </si>
  <si>
    <t>95015</t>
  </si>
  <si>
    <t>Березовский</t>
  </si>
  <si>
    <t>9501501</t>
  </si>
  <si>
    <t>Березовское сельское поселение</t>
  </si>
  <si>
    <t>9501502</t>
  </si>
  <si>
    <t>Асовское сельское поселение</t>
  </si>
  <si>
    <t>9501503</t>
  </si>
  <si>
    <t>Дубовское сельское поселение</t>
  </si>
  <si>
    <t>9501504</t>
  </si>
  <si>
    <t>Сосновское сельское поселение</t>
  </si>
  <si>
    <t>9501505</t>
  </si>
  <si>
    <t>Заборьинское сельское поселение</t>
  </si>
  <si>
    <t>9501506</t>
  </si>
  <si>
    <t>Кляповское сельское поселение</t>
  </si>
  <si>
    <t>9501507</t>
  </si>
  <si>
    <t>Переборское сельское поселение</t>
  </si>
  <si>
    <t>9501508</t>
  </si>
  <si>
    <t>Березовский муниципальный район (собствен. бюджет)</t>
  </si>
  <si>
    <t>95016</t>
  </si>
  <si>
    <t>Б-Сосновский</t>
  </si>
  <si>
    <t>9501601</t>
  </si>
  <si>
    <t>Большесосновское сельское поселение</t>
  </si>
  <si>
    <t>9501602</t>
  </si>
  <si>
    <t>Кленовское сельское поселение</t>
  </si>
  <si>
    <t>9501603</t>
  </si>
  <si>
    <t>Левинское сельское поселение</t>
  </si>
  <si>
    <t>9501604</t>
  </si>
  <si>
    <t>Петропавловское сельское поселение</t>
  </si>
  <si>
    <t>9501605</t>
  </si>
  <si>
    <t>Полозовское сельское поселение</t>
  </si>
  <si>
    <t>9501606</t>
  </si>
  <si>
    <t>Тойкинское сельское поселение</t>
  </si>
  <si>
    <t>9501607</t>
  </si>
  <si>
    <t>Черновское сельское поселение</t>
  </si>
  <si>
    <t>9501608</t>
  </si>
  <si>
    <t>Большесосновский муниципальный район (собствен. бюджет)</t>
  </si>
  <si>
    <t>95017</t>
  </si>
  <si>
    <t>Верещагинский</t>
  </si>
  <si>
    <t>9501701</t>
  </si>
  <si>
    <t>Верещагинское городское поселение</t>
  </si>
  <si>
    <t>9501702</t>
  </si>
  <si>
    <t>Бородульское сельское поселение</t>
  </si>
  <si>
    <t>9501703</t>
  </si>
  <si>
    <t>Вознесенское сельское поселение</t>
  </si>
  <si>
    <t>9501704</t>
  </si>
  <si>
    <t>Зюкайское сельское поселение</t>
  </si>
  <si>
    <t>9501705</t>
  </si>
  <si>
    <t>Нижнегалинское сельское поселение</t>
  </si>
  <si>
    <t>9501706</t>
  </si>
  <si>
    <t>Путинское сельское поселение</t>
  </si>
  <si>
    <t>9501707</t>
  </si>
  <si>
    <t>Сепычевское сельское поселение</t>
  </si>
  <si>
    <t>9501708</t>
  </si>
  <si>
    <t>Верещагинский муниципальный район (собствен. бюджет)</t>
  </si>
  <si>
    <t>95018</t>
  </si>
  <si>
    <t>Горнозаводский</t>
  </si>
  <si>
    <t>95019</t>
  </si>
  <si>
    <t>Еловский</t>
  </si>
  <si>
    <t>9501901</t>
  </si>
  <si>
    <t>Еловское сельское поселение</t>
  </si>
  <si>
    <t>9501902</t>
  </si>
  <si>
    <t>Брюховское сельское поселение</t>
  </si>
  <si>
    <t>9501903</t>
  </si>
  <si>
    <t>Дубровское сельское поселение</t>
  </si>
  <si>
    <t>9501905</t>
  </si>
  <si>
    <t>Сугановское сельское поселение</t>
  </si>
  <si>
    <t>9501906</t>
  </si>
  <si>
    <t>Малоусинское сельское поселение</t>
  </si>
  <si>
    <t>9501909</t>
  </si>
  <si>
    <t>Еловский муниципальный район (собствен. бюджет)</t>
  </si>
  <si>
    <t>95020</t>
  </si>
  <si>
    <t>Ильинский</t>
  </si>
  <si>
    <t>9502001</t>
  </si>
  <si>
    <t>Ильинское сельское поселение</t>
  </si>
  <si>
    <t>9502002</t>
  </si>
  <si>
    <t>Чермозское городское поселение</t>
  </si>
  <si>
    <t>9502003</t>
  </si>
  <si>
    <t>Ивановское сельское поселение</t>
  </si>
  <si>
    <t>9502004</t>
  </si>
  <si>
    <t>Васильевское сельское поселение</t>
  </si>
  <si>
    <t>9502005</t>
  </si>
  <si>
    <t>Посерское сельское поселение</t>
  </si>
  <si>
    <t>9502006</t>
  </si>
  <si>
    <t>Сретенское сельское поселение</t>
  </si>
  <si>
    <t>9502007</t>
  </si>
  <si>
    <t>Филатовское сельское поселение</t>
  </si>
  <si>
    <t>9502008</t>
  </si>
  <si>
    <t>Ильинский муниципальный район (собствен. бюджет)</t>
  </si>
  <si>
    <t>95021</t>
  </si>
  <si>
    <t>Карагайский</t>
  </si>
  <si>
    <t>9502101</t>
  </si>
  <si>
    <t>Карагайское сельское поселение</t>
  </si>
  <si>
    <t>9502103</t>
  </si>
  <si>
    <t>Менделеевское сельское поселение</t>
  </si>
  <si>
    <t>9502104</t>
  </si>
  <si>
    <t>Нердвинское сельское поселение</t>
  </si>
  <si>
    <t>9502105</t>
  </si>
  <si>
    <t>Никольское сельское поселение</t>
  </si>
  <si>
    <t>9502106</t>
  </si>
  <si>
    <t>Обвинское сельское поселение</t>
  </si>
  <si>
    <t>9502107</t>
  </si>
  <si>
    <t>Рождественское сельское поселение</t>
  </si>
  <si>
    <t>9502108</t>
  </si>
  <si>
    <t>Карагайский муниципальный район (собствен. бюджет)</t>
  </si>
  <si>
    <t>95022</t>
  </si>
  <si>
    <t>Кишертский</t>
  </si>
  <si>
    <t>9502201</t>
  </si>
  <si>
    <t>Усть-Кишертское сельское поселение</t>
  </si>
  <si>
    <t>9502202</t>
  </si>
  <si>
    <t>Андреевское сельское поселение</t>
  </si>
  <si>
    <t>9502203</t>
  </si>
  <si>
    <t>Кордонское сельское поселение</t>
  </si>
  <si>
    <t>9502205</t>
  </si>
  <si>
    <t>Осинцевское сельское поселение</t>
  </si>
  <si>
    <t>9502206</t>
  </si>
  <si>
    <t>Посадское сельское поселение</t>
  </si>
  <si>
    <t>9502208</t>
  </si>
  <si>
    <t>Кишертский муниципальный район (собствен. бюджет)</t>
  </si>
  <si>
    <t>95023</t>
  </si>
  <si>
    <t>Куединский</t>
  </si>
  <si>
    <t>9502301</t>
  </si>
  <si>
    <t>Куединское сельское поселение</t>
  </si>
  <si>
    <t>9502302</t>
  </si>
  <si>
    <t>Бикбардинское сельское поселение</t>
  </si>
  <si>
    <t>9502303</t>
  </si>
  <si>
    <t>Большегондырское сельское поселение</t>
  </si>
  <si>
    <t>9502304</t>
  </si>
  <si>
    <t>Большекустовское сельское поселение</t>
  </si>
  <si>
    <t>9502305</t>
  </si>
  <si>
    <t>Большеусинское сельское поселение</t>
  </si>
  <si>
    <t>9502306</t>
  </si>
  <si>
    <t>Нижнесавинское сельское поселение</t>
  </si>
  <si>
    <t>9502307</t>
  </si>
  <si>
    <t>Ошьинское сельское поселение</t>
  </si>
  <si>
    <t>9502308</t>
  </si>
  <si>
    <t>Талмазское сельское поселение</t>
  </si>
  <si>
    <t>9502309</t>
  </si>
  <si>
    <t>Федоровское сельское поселение</t>
  </si>
  <si>
    <t>9502310</t>
  </si>
  <si>
    <t>Шагиртское сельское поселение</t>
  </si>
  <si>
    <t>9502311</t>
  </si>
  <si>
    <t>Куединский муниципальный район (собствен. бюджет)</t>
  </si>
  <si>
    <t>95024</t>
  </si>
  <si>
    <t>Кунгурский</t>
  </si>
  <si>
    <t>9502402</t>
  </si>
  <si>
    <t>Голдыревское сельское поселение</t>
  </si>
  <si>
    <t>9502403</t>
  </si>
  <si>
    <t>Зарубинское сельское поселение</t>
  </si>
  <si>
    <t>9502404</t>
  </si>
  <si>
    <t>Калининское сельское поселение</t>
  </si>
  <si>
    <t>9502405</t>
  </si>
  <si>
    <t>Комсомольское сельское поселение</t>
  </si>
  <si>
    <t>9502406</t>
  </si>
  <si>
    <t>Кыласовское сельское поселение</t>
  </si>
  <si>
    <t>9502407</t>
  </si>
  <si>
    <t>Ленское сельское поселение</t>
  </si>
  <si>
    <t>9502408</t>
  </si>
  <si>
    <t>Мазунинское сельское поселение</t>
  </si>
  <si>
    <t>9502409</t>
  </si>
  <si>
    <t>Моховское сельское поселение</t>
  </si>
  <si>
    <t>9502410</t>
  </si>
  <si>
    <t>Насадское сельское поселение</t>
  </si>
  <si>
    <t>9502411</t>
  </si>
  <si>
    <t>Неволинское сельское поселение</t>
  </si>
  <si>
    <t>9502412</t>
  </si>
  <si>
    <t>Плехановское сельское поселение</t>
  </si>
  <si>
    <t>9502413</t>
  </si>
  <si>
    <t>Сергинское сельское поселение</t>
  </si>
  <si>
    <t>9502414</t>
  </si>
  <si>
    <t>Троельжанское сельское поселение</t>
  </si>
  <si>
    <t>9502415</t>
  </si>
  <si>
    <t>Усть-Турское сельское поселение</t>
  </si>
  <si>
    <t>9502416</t>
  </si>
  <si>
    <t>Филипповское сельское поселение</t>
  </si>
  <si>
    <t>9502417</t>
  </si>
  <si>
    <t>Шадейское сельское поселение</t>
  </si>
  <si>
    <t>9502418</t>
  </si>
  <si>
    <t>Ергачинское сельское поселение</t>
  </si>
  <si>
    <t>9502420</t>
  </si>
  <si>
    <t>Кунгурский муниципальный район (собствен. бюджет)</t>
  </si>
  <si>
    <t>95025</t>
  </si>
  <si>
    <t>Красновишерский</t>
  </si>
  <si>
    <t>9502501</t>
  </si>
  <si>
    <t>Красновишерское городское поселение</t>
  </si>
  <si>
    <t>9502502</t>
  </si>
  <si>
    <t>Верх-Язьвинское сельское поселение</t>
  </si>
  <si>
    <t>9502503</t>
  </si>
  <si>
    <t>Вишерогорское сельское поселение</t>
  </si>
  <si>
    <t>9502504</t>
  </si>
  <si>
    <t>Вайское сельское поселение</t>
  </si>
  <si>
    <t>9502505</t>
  </si>
  <si>
    <t>Усть-Язьвинское сельское поселение</t>
  </si>
  <si>
    <t>9502506</t>
  </si>
  <si>
    <t>Красновишерский муниципальный район (собствен. бюджет)</t>
  </si>
  <si>
    <t>95026</t>
  </si>
  <si>
    <t>Нытвенский</t>
  </si>
  <si>
    <t>9502601</t>
  </si>
  <si>
    <t>Нытвенское городское поселение</t>
  </si>
  <si>
    <t>9502602</t>
  </si>
  <si>
    <t>Новоильинское городское поселение</t>
  </si>
  <si>
    <t>9502603</t>
  </si>
  <si>
    <t>Уральское городское поселение</t>
  </si>
  <si>
    <t>9502604</t>
  </si>
  <si>
    <t>Григорьевское сельское поселение</t>
  </si>
  <si>
    <t>9502605</t>
  </si>
  <si>
    <t>Постаноговское сельское поселение</t>
  </si>
  <si>
    <t>9502606</t>
  </si>
  <si>
    <t>Чайковское сельское поселение</t>
  </si>
  <si>
    <t>9502607</t>
  </si>
  <si>
    <t>Чекменевское сельское поселение</t>
  </si>
  <si>
    <t>9502608</t>
  </si>
  <si>
    <t>Шерьинское сельское поселение</t>
  </si>
  <si>
    <t>9502609</t>
  </si>
  <si>
    <t>Нытвенский муниципальный район (собствен. бюджет)</t>
  </si>
  <si>
    <t>95027</t>
  </si>
  <si>
    <t>Октябрьский</t>
  </si>
  <si>
    <t>9502701</t>
  </si>
  <si>
    <t>Октябрьское городское поселение</t>
  </si>
  <si>
    <t>9502702</t>
  </si>
  <si>
    <t>Сарсинское городское поселение</t>
  </si>
  <si>
    <t>9502703</t>
  </si>
  <si>
    <t>Атнягузинское сельское поселение</t>
  </si>
  <si>
    <t>9502704</t>
  </si>
  <si>
    <t>Басинское сельское поселение</t>
  </si>
  <si>
    <t>9502705</t>
  </si>
  <si>
    <t>Биявашское сельское поселение</t>
  </si>
  <si>
    <t>9502706</t>
  </si>
  <si>
    <t>Богородское сельское поселение</t>
  </si>
  <si>
    <t>9502707</t>
  </si>
  <si>
    <t>Верх-Тюшевское сельское поселение</t>
  </si>
  <si>
    <t>9502708</t>
  </si>
  <si>
    <t>Енапаевское сельское поселение</t>
  </si>
  <si>
    <t>9502709</t>
  </si>
  <si>
    <t>Заводо-Тюшевское сельское поселение</t>
  </si>
  <si>
    <t>9502710</t>
  </si>
  <si>
    <t>Ишимовское сельское поселение</t>
  </si>
  <si>
    <t>9502711</t>
  </si>
  <si>
    <t>9502712</t>
  </si>
  <si>
    <t>Русско-Сарсинское сельское поселение</t>
  </si>
  <si>
    <t>9502713</t>
  </si>
  <si>
    <t>Щучье-Озерское сельское поселение</t>
  </si>
  <si>
    <t>9502714</t>
  </si>
  <si>
    <t>Октябрьский муниципальный район (собствен. бюджет)</t>
  </si>
  <si>
    <t>95028</t>
  </si>
  <si>
    <t>Осинский</t>
  </si>
  <si>
    <t>9502801</t>
  </si>
  <si>
    <t>Осинское городское поселение</t>
  </si>
  <si>
    <t>9502802</t>
  </si>
  <si>
    <t>Верхнедавыдовское сельское поселение</t>
  </si>
  <si>
    <t>9502804</t>
  </si>
  <si>
    <t>Гремячинское сельское поселение</t>
  </si>
  <si>
    <t>9502805</t>
  </si>
  <si>
    <t>Комаровское сельское поселение</t>
  </si>
  <si>
    <t>9502806</t>
  </si>
  <si>
    <t>Крыловское сельское поселение</t>
  </si>
  <si>
    <t>9502807</t>
  </si>
  <si>
    <t>Новозалесновское сельское поселение</t>
  </si>
  <si>
    <t>9502808</t>
  </si>
  <si>
    <t>Паклинское сельское поселение</t>
  </si>
  <si>
    <t>9502810</t>
  </si>
  <si>
    <t>Осинский муниципальный район  (собствен. бюджет)</t>
  </si>
  <si>
    <t>9502812</t>
  </si>
  <si>
    <t>Горское сельское поселение</t>
  </si>
  <si>
    <t>95029</t>
  </si>
  <si>
    <t>Ординский</t>
  </si>
  <si>
    <t>9502901</t>
  </si>
  <si>
    <t>Ординское сельское поселение</t>
  </si>
  <si>
    <t>9502902</t>
  </si>
  <si>
    <t>Ашапское сельское поселение</t>
  </si>
  <si>
    <t>9502903</t>
  </si>
  <si>
    <t>Карьевское сельское поселение</t>
  </si>
  <si>
    <t>9502904</t>
  </si>
  <si>
    <t>Красноясыльское сельское поселение</t>
  </si>
  <si>
    <t>9502905</t>
  </si>
  <si>
    <t>Медянское сельское поселение</t>
  </si>
  <si>
    <t>9502906</t>
  </si>
  <si>
    <t>Ординский муниципальный район (собствен. бюджет)</t>
  </si>
  <si>
    <t>95030</t>
  </si>
  <si>
    <t>Оханский</t>
  </si>
  <si>
    <t>95031</t>
  </si>
  <si>
    <t>Очерский</t>
  </si>
  <si>
    <t>9503101</t>
  </si>
  <si>
    <t>Очерское городское поселение</t>
  </si>
  <si>
    <t>9503102</t>
  </si>
  <si>
    <t>Павловское городское поселение</t>
  </si>
  <si>
    <t>9503103</t>
  </si>
  <si>
    <t>Кипринское сельское поселение</t>
  </si>
  <si>
    <t>9503104</t>
  </si>
  <si>
    <t>Нововознесенское сельское поселение</t>
  </si>
  <si>
    <t>9503105</t>
  </si>
  <si>
    <t>Спешковское сельское поселение</t>
  </si>
  <si>
    <t>9503106</t>
  </si>
  <si>
    <t>Очерский муниципальный район (собствен. бюджет)</t>
  </si>
  <si>
    <t>95032</t>
  </si>
  <si>
    <t>Пермский</t>
  </si>
  <si>
    <t>9503201</t>
  </si>
  <si>
    <t>Сылвенское  сельское поселение</t>
  </si>
  <si>
    <t>9503202</t>
  </si>
  <si>
    <t>Юго-Камское сельское поселение</t>
  </si>
  <si>
    <t>9503203</t>
  </si>
  <si>
    <t>Бершетское сельское поселение</t>
  </si>
  <si>
    <t>9503204</t>
  </si>
  <si>
    <t>Гамовское сельское поселение</t>
  </si>
  <si>
    <t>9503205</t>
  </si>
  <si>
    <t>Двуреченское сельское поселение</t>
  </si>
  <si>
    <t>9503206</t>
  </si>
  <si>
    <t>Заболотское сельское поселение</t>
  </si>
  <si>
    <t>9503207</t>
  </si>
  <si>
    <t>Кондратовское сельское поселение</t>
  </si>
  <si>
    <t>9503209</t>
  </si>
  <si>
    <t>Кукуштанское сельское поселение</t>
  </si>
  <si>
    <t>9503210</t>
  </si>
  <si>
    <t>Култаевское сельское поселение</t>
  </si>
  <si>
    <t>9503211</t>
  </si>
  <si>
    <t>Лобановское сельское поселение</t>
  </si>
  <si>
    <t>9503214</t>
  </si>
  <si>
    <t>Пальниковское сельское поселение</t>
  </si>
  <si>
    <t>9503215</t>
  </si>
  <si>
    <t>Платошинское сельское поселение</t>
  </si>
  <si>
    <t>9503216</t>
  </si>
  <si>
    <t>Савинское сельское поселение</t>
  </si>
  <si>
    <t>9503218</t>
  </si>
  <si>
    <t>Усть-Качкинское сельское поселение</t>
  </si>
  <si>
    <t>9503219</t>
  </si>
  <si>
    <t>Фроловское сельское поселение</t>
  </si>
  <si>
    <t>9503220</t>
  </si>
  <si>
    <t>Хохловское сельское поселение</t>
  </si>
  <si>
    <t>9503221</t>
  </si>
  <si>
    <t>Юговское сельское поселение</t>
  </si>
  <si>
    <t>9503222</t>
  </si>
  <si>
    <t>Пермский муниципальный район (собствен. бюджет)</t>
  </si>
  <si>
    <t>95033</t>
  </si>
  <si>
    <t>Сивинский</t>
  </si>
  <si>
    <t>9503301</t>
  </si>
  <si>
    <t>Сивинское сельское поселение</t>
  </si>
  <si>
    <t>9503302</t>
  </si>
  <si>
    <t>Бубинское сельское поселение</t>
  </si>
  <si>
    <t>9503303</t>
  </si>
  <si>
    <t>Екатерининское сельское поселение</t>
  </si>
  <si>
    <t>9503304</t>
  </si>
  <si>
    <t>Северокоммунарское сельское поселение</t>
  </si>
  <si>
    <t>9503305</t>
  </si>
  <si>
    <t>Сивинский муниципальный район (собствен. бюджет)</t>
  </si>
  <si>
    <t>95035</t>
  </si>
  <si>
    <t>Суксунский</t>
  </si>
  <si>
    <t>9503501</t>
  </si>
  <si>
    <t>Суксунское городское поселение</t>
  </si>
  <si>
    <t>9503502</t>
  </si>
  <si>
    <t>Киселевское сельское поселение</t>
  </si>
  <si>
    <t>9503503</t>
  </si>
  <si>
    <t>Ключевское сельское поселение</t>
  </si>
  <si>
    <t>9503504</t>
  </si>
  <si>
    <t>Поедугинское сельское поселение</t>
  </si>
  <si>
    <t>9503506</t>
  </si>
  <si>
    <t>Суксунский муниципальный район (собствен. бюджет)</t>
  </si>
  <si>
    <t>95037</t>
  </si>
  <si>
    <t>Уинский</t>
  </si>
  <si>
    <t>9503701</t>
  </si>
  <si>
    <t>Уинское сельское поселение</t>
  </si>
  <si>
    <t>9503702</t>
  </si>
  <si>
    <t>Аспинское сельское поселение</t>
  </si>
  <si>
    <t>9503705</t>
  </si>
  <si>
    <t>Нижнесыповское сельское поселение</t>
  </si>
  <si>
    <t>9503706</t>
  </si>
  <si>
    <t>Судинское сельское поселение</t>
  </si>
  <si>
    <t>9503707</t>
  </si>
  <si>
    <t>Чайкинское сельское поселение</t>
  </si>
  <si>
    <t>9503708</t>
  </si>
  <si>
    <t>Уинский муниципальный район (собствен. бюджет)</t>
  </si>
  <si>
    <t>95038</t>
  </si>
  <si>
    <t>Частинский</t>
  </si>
  <si>
    <t>9503801</t>
  </si>
  <si>
    <t>Частинское сельское поселение</t>
  </si>
  <si>
    <t>9503802</t>
  </si>
  <si>
    <t>Бабкинское сельское поселение</t>
  </si>
  <si>
    <t>9503803</t>
  </si>
  <si>
    <t>Ножовское сельское поселение</t>
  </si>
  <si>
    <t>9503804</t>
  </si>
  <si>
    <t>Шабуровское сельское поселение</t>
  </si>
  <si>
    <t>9503805</t>
  </si>
  <si>
    <t>Частинский муниципальный район (собствен. бюджет)</t>
  </si>
  <si>
    <t>95039</t>
  </si>
  <si>
    <t>Чердынский</t>
  </si>
  <si>
    <t>9503901</t>
  </si>
  <si>
    <t>Чердынское городское поселение</t>
  </si>
  <si>
    <t>9503902</t>
  </si>
  <si>
    <t>Ныробское городское поселение</t>
  </si>
  <si>
    <t>9503903</t>
  </si>
  <si>
    <t>Бондюжское сельское поселение</t>
  </si>
  <si>
    <t>9503905</t>
  </si>
  <si>
    <t>Вильгортское сельское поселение</t>
  </si>
  <si>
    <t>9503906</t>
  </si>
  <si>
    <t>Керчевское сельское поселение</t>
  </si>
  <si>
    <t>9503908</t>
  </si>
  <si>
    <t>Покчинское сельское поселение</t>
  </si>
  <si>
    <t>9503909</t>
  </si>
  <si>
    <t>Рябининское сельское поселение</t>
  </si>
  <si>
    <t>9503910</t>
  </si>
  <si>
    <t>Усть-Урольское сельское поселение</t>
  </si>
  <si>
    <t>9503911</t>
  </si>
  <si>
    <t>Чердынский муниципальный район (собствен. бюджет)</t>
  </si>
  <si>
    <t>95040</t>
  </si>
  <si>
    <t>Чернушинский</t>
  </si>
  <si>
    <t>9504001</t>
  </si>
  <si>
    <t>Чернушинское городское поселение</t>
  </si>
  <si>
    <t>9504002</t>
  </si>
  <si>
    <t>Ананьинское сельское поселение</t>
  </si>
  <si>
    <t>9504003</t>
  </si>
  <si>
    <t>Бедряжинское сельское поселение</t>
  </si>
  <si>
    <t>9504004</t>
  </si>
  <si>
    <t>Бродовское сельское поселение</t>
  </si>
  <si>
    <t>9504005</t>
  </si>
  <si>
    <t>Деменевское сельское поселение</t>
  </si>
  <si>
    <t>9504006</t>
  </si>
  <si>
    <t>Етышинское сельское поселение</t>
  </si>
  <si>
    <t>9504007</t>
  </si>
  <si>
    <t>Калиновское сельское поселение</t>
  </si>
  <si>
    <t>9504008</t>
  </si>
  <si>
    <t>Павловское сельское поселение</t>
  </si>
  <si>
    <t>9504009</t>
  </si>
  <si>
    <t>Рябковское сельское поселение</t>
  </si>
  <si>
    <t>9504010</t>
  </si>
  <si>
    <t>Слудовское сельское поселение</t>
  </si>
  <si>
    <t>9504011</t>
  </si>
  <si>
    <t>Сульмашинское сельское поселение</t>
  </si>
  <si>
    <t>9504012</t>
  </si>
  <si>
    <t>Таушинское сельское поселение</t>
  </si>
  <si>
    <t>9504013</t>
  </si>
  <si>
    <t>Труновское сельское поселение</t>
  </si>
  <si>
    <t>9504014</t>
  </si>
  <si>
    <t>Трушниковское сельское поселение</t>
  </si>
  <si>
    <t>9504015</t>
  </si>
  <si>
    <t>Тюинское сельское поселение</t>
  </si>
  <si>
    <t>9504016</t>
  </si>
  <si>
    <t>Чернушинский муниципальный район (собствен. бюджет)</t>
  </si>
  <si>
    <t>95042</t>
  </si>
  <si>
    <t>Кудымкарский район</t>
  </si>
  <si>
    <t>9504201</t>
  </si>
  <si>
    <t>Белоевское сельское поселение</t>
  </si>
  <si>
    <t>9504202</t>
  </si>
  <si>
    <t>Верх-Иньвенское сельское поселение</t>
  </si>
  <si>
    <t>9504203</t>
  </si>
  <si>
    <t>Ленинское сельское поселение</t>
  </si>
  <si>
    <t>9504204</t>
  </si>
  <si>
    <t>Ошибское сельское поселение</t>
  </si>
  <si>
    <t>9504205</t>
  </si>
  <si>
    <t>Степановское сельское поселение</t>
  </si>
  <si>
    <t>9504206</t>
  </si>
  <si>
    <t>Егвинское сельское поселение</t>
  </si>
  <si>
    <t>9504207</t>
  </si>
  <si>
    <t>Кудымкарский муниципальный район (собствен. бюджет)</t>
  </si>
  <si>
    <t>95043</t>
  </si>
  <si>
    <t>Юсьвинский район</t>
  </si>
  <si>
    <t>9504301</t>
  </si>
  <si>
    <t>Юсьвинское сельское поселение</t>
  </si>
  <si>
    <t>9504302</t>
  </si>
  <si>
    <t>Майкорское сельское поселение</t>
  </si>
  <si>
    <t>9504303</t>
  </si>
  <si>
    <t>Пожвинское сельское поселение</t>
  </si>
  <si>
    <t>9504304</t>
  </si>
  <si>
    <t>Купросское сельское поселение</t>
  </si>
  <si>
    <t>9504305</t>
  </si>
  <si>
    <t>Архангельское сельское поселение</t>
  </si>
  <si>
    <t>9504306</t>
  </si>
  <si>
    <t>Юсьвинский муниципальный район (собствен. бюджет)</t>
  </si>
  <si>
    <t>95044</t>
  </si>
  <si>
    <t>Юрлинский район</t>
  </si>
  <si>
    <t>9504401</t>
  </si>
  <si>
    <t>Юрлинское сельское поселение</t>
  </si>
  <si>
    <t>9504402</t>
  </si>
  <si>
    <t>Усть-Зулинское сельское поселение</t>
  </si>
  <si>
    <t>9504403</t>
  </si>
  <si>
    <t>Усть-Березовское сельское поселение</t>
  </si>
  <si>
    <t>9504404</t>
  </si>
  <si>
    <t>Юрлинский муниципальный район (собствен.бюджет)</t>
  </si>
  <si>
    <t>95045</t>
  </si>
  <si>
    <t>Кочевский район</t>
  </si>
  <si>
    <t>9504501</t>
  </si>
  <si>
    <t>Кочевское сельское поселение</t>
  </si>
  <si>
    <t>9504502</t>
  </si>
  <si>
    <t>Большекочинское сельское поселение</t>
  </si>
  <si>
    <t>9504503</t>
  </si>
  <si>
    <t>Юксеевское сельское поселение</t>
  </si>
  <si>
    <t>9504504</t>
  </si>
  <si>
    <t>Пелымское сельское поселение</t>
  </si>
  <si>
    <t>9504505</t>
  </si>
  <si>
    <t>Маратовское сельское поселение</t>
  </si>
  <si>
    <t>9504506</t>
  </si>
  <si>
    <t>Кочевский муниципальный район (собствен.бюджет)</t>
  </si>
  <si>
    <t>95046</t>
  </si>
  <si>
    <t>Косинский район</t>
  </si>
  <si>
    <t>9504601</t>
  </si>
  <si>
    <t>Косинское сельское поселение</t>
  </si>
  <si>
    <t>9504602</t>
  </si>
  <si>
    <t>Светличанское сельское поселение</t>
  </si>
  <si>
    <t>9504603</t>
  </si>
  <si>
    <t>Левичанское сельское поселение</t>
  </si>
  <si>
    <t>9504604</t>
  </si>
  <si>
    <t>Чазевское сельское поселение</t>
  </si>
  <si>
    <t>9504605</t>
  </si>
  <si>
    <t>Косинский муниципальный район (собствен.бюджет)</t>
  </si>
  <si>
    <t>95047</t>
  </si>
  <si>
    <t>Гайнский район</t>
  </si>
  <si>
    <t>9504701</t>
  </si>
  <si>
    <t>Гайнское сельское поселение</t>
  </si>
  <si>
    <t>9504702</t>
  </si>
  <si>
    <t>Верхнестарицкое сельское поселение</t>
  </si>
  <si>
    <t>9504703</t>
  </si>
  <si>
    <t>Иванчинское сельское поселение</t>
  </si>
  <si>
    <t>9504704</t>
  </si>
  <si>
    <t>Усть-Черновское сельское поселение</t>
  </si>
  <si>
    <t>9504705</t>
  </si>
  <si>
    <t>Кебратское сельское поселение</t>
  </si>
  <si>
    <t>9504706</t>
  </si>
  <si>
    <t>Сейвинское сельское поселение</t>
  </si>
  <si>
    <t>9504707</t>
  </si>
  <si>
    <t>Серебрянское сельское поселение</t>
  </si>
  <si>
    <t>9504708</t>
  </si>
  <si>
    <t>Гайнский муниципальный район (собствен.бюджет)</t>
  </si>
  <si>
    <t>95048</t>
  </si>
  <si>
    <t>95049</t>
  </si>
  <si>
    <t>зато Звездный</t>
  </si>
  <si>
    <t>Итого</t>
  </si>
  <si>
    <t>УТВ0КОН - Утверждено консол. бюджет субъекта РФ</t>
  </si>
  <si>
    <t>95000</t>
  </si>
  <si>
    <t>Муниципальные образования - Пермский край_2</t>
  </si>
  <si>
    <t>Код ГРБС</t>
  </si>
  <si>
    <t>Место в рейтинге</t>
  </si>
  <si>
    <t>Администрация</t>
  </si>
  <si>
    <t>Управление градостроительства</t>
  </si>
  <si>
    <t>ЗАГС</t>
  </si>
  <si>
    <t>Управление культуры  и спорта</t>
  </si>
  <si>
    <t>Управление образования</t>
  </si>
  <si>
    <t>Управление финансов и экономики</t>
  </si>
  <si>
    <t>Управление жилищно-коммунального хозяйства и благоустройства</t>
  </si>
  <si>
    <t>Управление жилищной политики</t>
  </si>
  <si>
    <t>Управление внутренней политики и общественной безопасности</t>
  </si>
  <si>
    <t>Управление молодежной политики и туризма</t>
  </si>
  <si>
    <t>Управление перспективного развития территории</t>
  </si>
  <si>
    <t>Значение,%</t>
  </si>
  <si>
    <t>Оценка, балл</t>
  </si>
  <si>
    <t>1.2  Отсутствие (наличие) просроченной кредиторской задолженности</t>
  </si>
  <si>
    <t>1.3  Отсутствие (наличие)  задолженности по налогам и сборам, страховым взносам, пеням, штрафам у ГРБС и  подведомственных ему учреждений</t>
  </si>
  <si>
    <t>1.4  Объем незавершенного строительства (более года после окончания строительства) у ГРБС и подведомственных ему учреждений</t>
  </si>
  <si>
    <t>1.5 Доля законтрактованных бюджетных обязательств отчетного финансового года на 1 ноября отчетного года</t>
  </si>
  <si>
    <t>2.1  Качество планирования поступлений доходов</t>
  </si>
  <si>
    <t>2.2 Управление дебиторской задолженностью по доходам (недоимка)</t>
  </si>
  <si>
    <t>2.3 Отсутствие (наличие) невыясненных поступлений</t>
  </si>
  <si>
    <t>3.1  Уровень исполнения плана проверок муниципальных автономных и бюджетных учреждений Кунгурского муниципального округа</t>
  </si>
  <si>
    <t>3.3 Осуществление внутреннего финансового аудита</t>
  </si>
  <si>
    <t>4.1  Доля муниципальных  учреждений, подведомственных ГРБС, нарушивших условия муниципального задания и (или) выполнивших муниципальное задание не в полном объеме</t>
  </si>
  <si>
    <t>4.3 Доля руководителей муниципальных учреждений, с которыми заключены трудовые договоры (эффективные контракты), предусматривающие достижение определенных показателей эффективности и результативности</t>
  </si>
  <si>
    <t>5.1  Доля муниципальных  учреждений, подведомственных ГРБС Кунгурского муниципального округа, информация о результатах деятельности которых за отчетный финансовый год размещена в сети "Интернет" ( в соответствии с требованиями Приказа Министерства финансов российской Федерации от 21 июля 2011 г. № 86н)</t>
  </si>
  <si>
    <t>5.2  Доля муниципальных  учреждений, подведомственных ГРБС Кунгурского муниципального округа, разместивших в установленный срок планы финансово-хозяйственной деятельности, бюджетные сметы и муниципальные задания на сайте для размещения информации  о государственных и муниципальных учреждениях</t>
  </si>
  <si>
    <t>Значение,руб.</t>
  </si>
  <si>
    <t>Управление имущественных и земельных отношений</t>
  </si>
  <si>
    <t>Значение,ед.</t>
  </si>
  <si>
    <t>Уточненные ассигнования бюджетных расходов, (без учета бюджетных инвестиций) тыс.руб.</t>
  </si>
  <si>
    <t>Кассовое исполнение расходов (без учета бюджетных инвестиций), тыс.руб.</t>
  </si>
  <si>
    <t xml:space="preserve">Объем просроченной кредиторской задолженности за отчетный период, руб. </t>
  </si>
  <si>
    <t>Объем задолженности по налогам и сборам, страховым взносам, пеням, штрафам у ГРБС и  подведомственных ему учреждений,руб.</t>
  </si>
  <si>
    <t xml:space="preserve"> Объем незавершенного строительства (более года после окончания строительства) у ГРБС и подведомственных ему учреждений за счет собственных средств бюджета муниципального округа, тыс.руб.</t>
  </si>
  <si>
    <t>Общий объем незавершенного строительства у ГРБС и подведомственных ему учреждений за счет собственных средств бюджета муниципального округа, тыс.руб.</t>
  </si>
  <si>
    <t>Объем бюджетных обязательств, подлежащий контрактации в отчетном финансовом году (с учетом бюджетных обязательств, законтрактованных до начала отчетного года и подлежащих оплате в отчетном финансовом году), тыс.руб.</t>
  </si>
  <si>
    <t>Объем законтрактованных бюджетных обязательств следующего финансового года (с учетом бюджетных обязательств, законтрактованных до начала следующего финансового года и подлежащих оплате в следующем финансовом году) на конец отчетного года, тыс.руб.</t>
  </si>
  <si>
    <t xml:space="preserve">Объем бюджетных обязательств следующего финансового года, подлежащий контрактации (с учетом бюджетных обязательств, законтрактованных до начала следующего финансового года и подлежащих оплате в следующем финансовом году), тыс.руб. </t>
  </si>
  <si>
    <t>Кассовое исполнение по источнику доходов в отчетном периоде, тыс.руб.</t>
  </si>
  <si>
    <t>Уточненный годовой план по источнику доходов на отчетный период, тыс.руб.</t>
  </si>
  <si>
    <t>Установленный на отчетную дату целевой показатель по сокращению  задолженности (без учета пени) по администрируемым платежам в бюджет Кунгурского муниципального округа, тыс.руб.</t>
  </si>
  <si>
    <t>Количество проведенных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</si>
  <si>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запланированных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</si>
  <si>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не исполненных в срок требований, подлежащих исполнению в соответствии с представлениями (предписаниями) органа внутреннего муниципального финансового контроля, ед.</t>
  </si>
  <si>
    <t>Количество контрольных действий по внутреннему финансовому аудиту, выполненных за отчетный период, ед.</t>
  </si>
  <si>
    <t>Количество контрольных действий по внутреннему финансовому аудиту, предусмотренных планом на  отчетный период, ед.</t>
  </si>
  <si>
    <t>Количество муниципальных учреждений, подведомственных ГРБС Кунгурского муниципального округа, нарушивших условия выполнения муниципального задания и (или) выполнивших муниципальное задание не в полном объеме     в отчетном финансовом году,ед.</t>
  </si>
  <si>
    <t>Количество муниципальных учреждений, подведомственных ГРБС Кунгурского муниципального округа, которым в отчетном финансовом году выданы муниципальные задания,ед.</t>
  </si>
  <si>
    <t xml:space="preserve">Количество муниципальных учреждений, подведомственных ГРБС Кунгурского муниципального округа на конец отчетного финансового года,ед. </t>
  </si>
  <si>
    <t>Общее количество муниципальных учреждений, подведомственных ГРБС Кунгурского муниципального округа, на конец отчетного финансового года, ед.</t>
  </si>
  <si>
    <t>Объем задолженности (без учета пени) по администрируемым платежам в бюджет Кунгурского муниципального округа,  на конец отчетного периода, тыс.руб.</t>
  </si>
  <si>
    <t>1.1.1  Доля неисполненных бюджетных ассигнований по бюджетным инвестициям  на конец отчетного периода</t>
  </si>
  <si>
    <t>1.1.2  Доля неисполненных бюджетных ассигнований(без учета  бюджетных инвестиций)  на конец отчетного периода</t>
  </si>
  <si>
    <t>Объем невыясненных поступлений, зачисляемых в бюджет Кунгурского муниципального округа, по главному администратору доходов на отчетную дату, руб.</t>
  </si>
  <si>
    <t>Количество муниципальных учреждений, разместивших в установленный срок планы финансово-хозяйственной деятельности, бюджетные сметы и муниципальные задания  на официальном сайте для размещения информации о государственных и муниципальных учреждениях, ед.</t>
  </si>
  <si>
    <t>Наименование ГРБС</t>
  </si>
  <si>
    <t>4.2 Доля муниципальных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муниципального задания</t>
  </si>
  <si>
    <t>Количество муниципальных учреждений, подведомственных ГРБС, для которых установлены количественно измеримые финансовые санкции (штрафы, изъятия) за нарушения условий выполнения муниципальных заданий, ед.</t>
  </si>
  <si>
    <t xml:space="preserve"> Количество руководителей муниципальных учреждений, подведомственных ГРБС Кунгурского муниципального округа, с которыми по состоянию на конец отчетного финансового года заключены трудовые договоры (эффективные контракты), предусматривающие достижение определенных показателей эффективности и результативности, ед.</t>
  </si>
  <si>
    <t>3.2 Своевременность исполнения ГРБС Кунгурского муниципального округа, включая объекты контроля, в отношении которых ГРБС Кунгурского муниципального округа осуществляется предоставление средств, представлений (предписаний) органа внутреннего муниципального финансового контроля</t>
  </si>
  <si>
    <t>1.6 Доля законтрактованных бюджетных обязательств последующего финансового года на конец отчетного года</t>
  </si>
  <si>
    <t xml:space="preserve">Объем законтрактованных бюджетных обязательств отчетного финансового года (с учетом бюджетных обязательств, законтрактованных до начала отчетного года и подлежащих оплате в отчетном финансовом году) на 1 ноября отчетного года, тыс.руб. </t>
  </si>
  <si>
    <t>Кассовое исполнение расходов по бюджетным инвестициям, тыс.руб.</t>
  </si>
  <si>
    <t>Уточненный план ассигнований по бюджетным инвестициям,тыс.руб.</t>
  </si>
  <si>
    <t>Итоговая оценка качества финансового менеджмента ГРБС</t>
  </si>
  <si>
    <t>Количество муниципальных учреждений, подведомственных ГРБС Кунгурского муниципального округа, на конец отчетного финансового года, ед.</t>
  </si>
  <si>
    <t>х</t>
  </si>
  <si>
    <t>Количество муниципальных  учреждений, подведомственных ГРБС Кунгурского муниципального округа, информация о результатах деятельности которых за отчетный финансовый год размещена в сети "Интернет" ( в соответствии с требованиями Приказа Министерства финансов российской Федерации от 21 июля 2011 г. № 86н), ед.*</t>
  </si>
  <si>
    <t>Общее количество муниципальных учреждений, подведомственных ГРБС Кунгурского муниципального округа, на конец отчетного финансового года, ед.*</t>
  </si>
  <si>
    <t>*</t>
  </si>
  <si>
    <t xml:space="preserve"> </t>
  </si>
  <si>
    <t>В соответствии с Федеральным законом  от 14.07.2022 № 326-ФЗ до 01 января 2025 года приостановлено действие подпунктов 6 и 10 пункта 3.3. пункта 3.5 ( в части порядка размещения в информационно-телекоммуникационной сети "Интернет" документов.указанных в подпунктах 6 и10 пункта 3.3 статьи 32 Федерального закона от 12.01.1996 № 7-ФЗ "О некоммерческих организациях") статьи 32 Федерального Закона от 12.01.1996 № 7-ФЗ "О некоммерческих организациях"</t>
  </si>
  <si>
    <t>Расчет показателей группы 1 "Качество управления расходами за 2024 год"</t>
  </si>
  <si>
    <t>Оценка показателей группы 5 "Обеспечение публичности и открытости информации о бюджете Кунгурского муниципального округа за 2024 год"</t>
  </si>
  <si>
    <t>Итоговая оценка показателей группы 5 "Обеспечение публичности и открытости информации о бюджете Кунгурского муниципального округа за 2024 год"</t>
  </si>
  <si>
    <t>Оценка показателей группы 4 "Совершенствование качества оказания муниципальных услуг за 2024 год"</t>
  </si>
  <si>
    <t>Итоговая оценка показателей группы 4 "Совершенствование качества оказания муниципальных услуг за 2024 год"</t>
  </si>
  <si>
    <t>Расчет показателей группы 3 "Качество организации контроля и аудита за 2024 год"</t>
  </si>
  <si>
    <t>Оценка показателей группы 3 "Качество организации контроля и аудита за 2024 год"</t>
  </si>
  <si>
    <t>Итоговая оценка показателей группы 3 "Качество организации контроля и аудита за 2024 год"</t>
  </si>
  <si>
    <t>Расчет показателей группы 2 "Качество управления доходами за 2024год"</t>
  </si>
  <si>
    <t>Оценка показателей группы 2 "Качество управления доходами за 2024 год"</t>
  </si>
  <si>
    <t>Итоговая оценка показателей группы 2 "Качество управления доходами за 2024год"</t>
  </si>
  <si>
    <t>Оценка показателей группы 1 "Качество управления расходами за 2024 год"</t>
  </si>
  <si>
    <t>Итоговая оценка показателей группы 1"Качество управления расходами за 2024 год" "</t>
  </si>
  <si>
    <t>Итоговая оценка качества финансового менеджмента за 2024 год</t>
  </si>
  <si>
    <t>Расчет показателей группы 4 "Совершенствование качества оказания муниципальных услуг за 2024 год"</t>
  </si>
  <si>
    <t>Расчет показателей группы 5 "Обеспечение публичности и открытости информации о бюджете Кунгурского муниципального округа за 2024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</si>
</sst>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\$#,##0\ ;\(\$#,##0\)"/>
    <numFmt numFmtId="166" formatCode="[$-10419]###\ ###\ ###\ ##0.00"/>
    <numFmt numFmtId="167" formatCode="#,##0.0"/>
  </numFmts>
  <fonts count="6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0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7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16" borderId="0" applyNumberFormat="0" applyBorder="0" applyAlignment="0" applyProtection="0"/>
    <xf numFmtId="0" fontId="39" fillId="10" borderId="0" applyNumberFormat="0" applyBorder="0" applyAlignment="0" applyProtection="0"/>
    <xf numFmtId="0" fontId="39" fillId="6" borderId="0" applyNumberFormat="0" applyBorder="0" applyAlignment="0" applyProtection="0"/>
    <xf numFmtId="0" fontId="39" fillId="17" borderId="0" applyNumberFormat="0" applyBorder="0" applyAlignment="0" applyProtection="0"/>
    <xf numFmtId="0" fontId="18" fillId="13" borderId="0" applyNumberFormat="0" applyBorder="0" applyAlignment="0" applyProtection="0"/>
    <xf numFmtId="0" fontId="18" fillId="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40" fillId="18" borderId="0" applyNumberFormat="0" applyBorder="0" applyAlignment="0" applyProtection="0"/>
    <xf numFmtId="0" fontId="40" fillId="3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9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28" borderId="0" applyNumberFormat="0" applyBorder="0" applyAlignment="0" applyProtection="0"/>
    <xf numFmtId="0" fontId="19" fillId="37" borderId="0" applyNumberFormat="0" applyBorder="0" applyAlignment="0" applyProtection="0"/>
    <xf numFmtId="0" fontId="20" fillId="28" borderId="0" applyNumberFormat="0" applyBorder="0" applyAlignment="0" applyProtection="0"/>
    <xf numFmtId="0" fontId="21" fillId="38" borderId="1" applyNumberFormat="0" applyAlignment="0" applyProtection="0"/>
    <xf numFmtId="0" fontId="22" fillId="29" borderId="2" applyNumberFormat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4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25" fillId="4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37" borderId="1" applyNumberFormat="0" applyAlignment="0" applyProtection="0"/>
    <xf numFmtId="0" fontId="28" fillId="0" borderId="4" applyNumberFormat="0" applyFill="0" applyAlignment="0" applyProtection="0"/>
    <xf numFmtId="0" fontId="29" fillId="37" borderId="0" applyNumberFormat="0" applyBorder="0" applyAlignment="0" applyProtection="0"/>
    <xf numFmtId="0" fontId="57" fillId="0" borderId="0"/>
    <xf numFmtId="0" fontId="9" fillId="36" borderId="5" applyNumberFormat="0" applyFont="0" applyAlignment="0" applyProtection="0"/>
    <xf numFmtId="0" fontId="30" fillId="38" borderId="6" applyNumberFormat="0" applyAlignment="0" applyProtection="0"/>
    <xf numFmtId="4" fontId="31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1" fillId="43" borderId="7" applyNumberFormat="0" applyProtection="0">
      <alignment horizontal="left" vertical="center" indent="1"/>
    </xf>
    <xf numFmtId="0" fontId="31" fillId="43" borderId="7" applyNumberFormat="0" applyProtection="0">
      <alignment horizontal="left" vertical="top" indent="1"/>
    </xf>
    <xf numFmtId="4" fontId="31" fillId="2" borderId="0" applyNumberFormat="0" applyProtection="0">
      <alignment horizontal="left" vertical="center" indent="1"/>
    </xf>
    <xf numFmtId="4" fontId="17" fillId="7" borderId="7" applyNumberFormat="0" applyProtection="0">
      <alignment horizontal="right" vertical="center"/>
    </xf>
    <xf numFmtId="4" fontId="17" fillId="3" borderId="7" applyNumberFormat="0" applyProtection="0">
      <alignment horizontal="right" vertical="center"/>
    </xf>
    <xf numFmtId="4" fontId="17" fillId="44" borderId="7" applyNumberFormat="0" applyProtection="0">
      <alignment horizontal="right" vertical="center"/>
    </xf>
    <xf numFmtId="4" fontId="17" fillId="17" borderId="7" applyNumberFormat="0" applyProtection="0">
      <alignment horizontal="right" vertical="center"/>
    </xf>
    <xf numFmtId="4" fontId="17" fillId="21" borderId="7" applyNumberFormat="0" applyProtection="0">
      <alignment horizontal="right" vertical="center"/>
    </xf>
    <xf numFmtId="4" fontId="17" fillId="45" borderId="7" applyNumberFormat="0" applyProtection="0">
      <alignment horizontal="right" vertical="center"/>
    </xf>
    <xf numFmtId="4" fontId="17" fillId="14" borderId="7" applyNumberFormat="0" applyProtection="0">
      <alignment horizontal="right" vertical="center"/>
    </xf>
    <xf numFmtId="4" fontId="17" fillId="46" borderId="7" applyNumberFormat="0" applyProtection="0">
      <alignment horizontal="right" vertical="center"/>
    </xf>
    <xf numFmtId="4" fontId="17" fillId="16" borderId="7" applyNumberFormat="0" applyProtection="0">
      <alignment horizontal="right" vertical="center"/>
    </xf>
    <xf numFmtId="4" fontId="31" fillId="47" borderId="8" applyNumberFormat="0" applyProtection="0">
      <alignment horizontal="left" vertical="center" indent="1"/>
    </xf>
    <xf numFmtId="4" fontId="17" fillId="48" borderId="0" applyNumberFormat="0" applyProtection="0">
      <alignment horizontal="left" vertical="center" indent="1"/>
    </xf>
    <xf numFmtId="4" fontId="33" fillId="13" borderId="0" applyNumberFormat="0" applyProtection="0">
      <alignment horizontal="left" vertical="center" indent="1"/>
    </xf>
    <xf numFmtId="4" fontId="17" fillId="2" borderId="7" applyNumberFormat="0" applyProtection="0">
      <alignment horizontal="right" vertical="center"/>
    </xf>
    <xf numFmtId="4" fontId="16" fillId="48" borderId="0" applyNumberFormat="0" applyProtection="0">
      <alignment horizontal="left" vertical="center" indent="1"/>
    </xf>
    <xf numFmtId="4" fontId="16" fillId="2" borderId="0" applyNumberFormat="0" applyProtection="0">
      <alignment horizontal="left" vertical="center" indent="1"/>
    </xf>
    <xf numFmtId="0" fontId="9" fillId="13" borderId="7" applyNumberFormat="0" applyProtection="0">
      <alignment horizontal="left" vertical="center" indent="1"/>
    </xf>
    <xf numFmtId="0" fontId="9" fillId="13" borderId="7" applyNumberFormat="0" applyProtection="0">
      <alignment horizontal="left" vertical="top" indent="1"/>
    </xf>
    <xf numFmtId="0" fontId="9" fillId="2" borderId="7" applyNumberFormat="0" applyProtection="0">
      <alignment horizontal="left" vertical="center" indent="1"/>
    </xf>
    <xf numFmtId="0" fontId="9" fillId="2" borderId="7" applyNumberFormat="0" applyProtection="0">
      <alignment horizontal="left" vertical="top" indent="1"/>
    </xf>
    <xf numFmtId="0" fontId="9" fillId="6" borderId="7" applyNumberFormat="0" applyProtection="0">
      <alignment horizontal="left" vertical="center" indent="1"/>
    </xf>
    <xf numFmtId="0" fontId="9" fillId="6" borderId="7" applyNumberFormat="0" applyProtection="0">
      <alignment horizontal="left" vertical="top" indent="1"/>
    </xf>
    <xf numFmtId="0" fontId="9" fillId="48" borderId="7" applyNumberFormat="0" applyProtection="0">
      <alignment horizontal="left" vertical="center" indent="1"/>
    </xf>
    <xf numFmtId="0" fontId="9" fillId="48" borderId="7" applyNumberFormat="0" applyProtection="0">
      <alignment horizontal="left" vertical="top" indent="1"/>
    </xf>
    <xf numFmtId="0" fontId="9" fillId="5" borderId="9" applyNumberFormat="0">
      <protection locked="0"/>
    </xf>
    <xf numFmtId="4" fontId="17" fillId="4" borderId="7" applyNumberFormat="0" applyProtection="0">
      <alignment vertical="center"/>
    </xf>
    <xf numFmtId="4" fontId="34" fillId="4" borderId="7" applyNumberFormat="0" applyProtection="0">
      <alignment vertical="center"/>
    </xf>
    <xf numFmtId="4" fontId="17" fillId="4" borderId="7" applyNumberFormat="0" applyProtection="0">
      <alignment horizontal="left" vertical="center" indent="1"/>
    </xf>
    <xf numFmtId="0" fontId="17" fillId="4" borderId="7" applyNumberFormat="0" applyProtection="0">
      <alignment horizontal="left" vertical="top" indent="1"/>
    </xf>
    <xf numFmtId="4" fontId="17" fillId="48" borderId="7" applyNumberFormat="0" applyProtection="0">
      <alignment horizontal="right" vertical="center"/>
    </xf>
    <xf numFmtId="4" fontId="34" fillId="48" borderId="7" applyNumberFormat="0" applyProtection="0">
      <alignment horizontal="right" vertical="center"/>
    </xf>
    <xf numFmtId="4" fontId="17" fillId="2" borderId="7" applyNumberFormat="0" applyProtection="0">
      <alignment horizontal="left" vertical="center" indent="1"/>
    </xf>
    <xf numFmtId="0" fontId="17" fillId="2" borderId="7" applyNumberFormat="0" applyProtection="0">
      <alignment horizontal="left" vertical="top" indent="1"/>
    </xf>
    <xf numFmtId="4" fontId="35" fillId="49" borderId="0" applyNumberFormat="0" applyProtection="0">
      <alignment horizontal="left" vertical="center" indent="1"/>
    </xf>
    <xf numFmtId="4" fontId="36" fillId="48" borderId="7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10" applyNumberFormat="0" applyFont="0" applyFill="0" applyAlignment="0" applyProtection="0"/>
    <xf numFmtId="0" fontId="3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40" fillId="44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45" borderId="0" applyNumberFormat="0" applyBorder="0" applyAlignment="0" applyProtection="0"/>
    <xf numFmtId="0" fontId="41" fillId="12" borderId="1" applyNumberFormat="0" applyAlignment="0" applyProtection="0"/>
    <xf numFmtId="0" fontId="42" fillId="15" borderId="6" applyNumberFormat="0" applyAlignment="0" applyProtection="0"/>
    <xf numFmtId="0" fontId="50" fillId="15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59" fillId="52" borderId="23" applyNumberFormat="0" applyAlignment="0" applyProtection="0"/>
    <xf numFmtId="0" fontId="44" fillId="51" borderId="2" applyNumberFormat="0" applyAlignment="0" applyProtection="0"/>
    <xf numFmtId="0" fontId="54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9" fillId="0" borderId="0"/>
    <xf numFmtId="0" fontId="56" fillId="0" borderId="0"/>
    <xf numFmtId="0" fontId="9" fillId="0" borderId="0"/>
    <xf numFmtId="0" fontId="8" fillId="0" borderId="0"/>
    <xf numFmtId="0" fontId="56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57" fillId="0" borderId="0"/>
    <xf numFmtId="0" fontId="8" fillId="0" borderId="0"/>
    <xf numFmtId="0" fontId="8" fillId="0" borderId="0"/>
    <xf numFmtId="0" fontId="46" fillId="7" borderId="0" applyNumberFormat="0" applyBorder="0" applyAlignment="0" applyProtection="0"/>
    <xf numFmtId="0" fontId="47" fillId="0" borderId="0" applyNumberFormat="0" applyFill="0" applyBorder="0" applyAlignment="0" applyProtection="0"/>
    <xf numFmtId="0" fontId="8" fillId="4" borderId="5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5" fillId="0" borderId="15" applyNumberFormat="0" applyFill="0" applyAlignment="0" applyProtection="0"/>
    <xf numFmtId="0" fontId="48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49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wrapText="1"/>
    </xf>
    <xf numFmtId="2" fontId="60" fillId="54" borderId="23" xfId="143" applyNumberFormat="1" applyFont="1" applyFill="1" applyAlignment="1">
      <alignment horizontal="center" vertical="center" wrapText="1"/>
    </xf>
    <xf numFmtId="3" fontId="0" fillId="0" borderId="19" xfId="0" applyNumberFormat="1" applyBorder="1"/>
    <xf numFmtId="2" fontId="60" fillId="54" borderId="24" xfId="143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2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61" fillId="0" borderId="26" xfId="80" applyFont="1" applyBorder="1" applyAlignment="1">
      <alignment horizontal="center" vertical="center" wrapText="1" readingOrder="1"/>
    </xf>
    <xf numFmtId="0" fontId="61" fillId="0" borderId="27" xfId="80" applyFont="1" applyBorder="1" applyAlignment="1">
      <alignment horizontal="center" vertical="center" wrapText="1" readingOrder="1"/>
    </xf>
    <xf numFmtId="0" fontId="61" fillId="0" borderId="28" xfId="80" applyFont="1" applyBorder="1" applyAlignment="1">
      <alignment horizontal="center" vertical="center" wrapText="1" readingOrder="1"/>
    </xf>
    <xf numFmtId="0" fontId="61" fillId="0" borderId="0" xfId="80" applyFont="1" applyAlignment="1">
      <alignment horizontal="center" vertical="center" wrapText="1" readingOrder="1"/>
    </xf>
    <xf numFmtId="0" fontId="61" fillId="0" borderId="29" xfId="80" applyFont="1" applyBorder="1" applyAlignment="1">
      <alignment horizontal="center" vertical="center" wrapText="1" readingOrder="1"/>
    </xf>
    <xf numFmtId="0" fontId="63" fillId="0" borderId="29" xfId="80" applyFont="1" applyBorder="1" applyAlignment="1">
      <alignment horizontal="right" vertical="center" wrapText="1" readingOrder="1"/>
    </xf>
    <xf numFmtId="166" fontId="63" fillId="0" borderId="29" xfId="80" applyNumberFormat="1" applyFont="1" applyBorder="1" applyAlignment="1">
      <alignment horizontal="right" vertical="center" wrapText="1" readingOrder="1"/>
    </xf>
    <xf numFmtId="0" fontId="14" fillId="0" borderId="0" xfId="0" applyFont="1" applyAlignment="1">
      <alignment horizontal="center" vertical="center"/>
    </xf>
    <xf numFmtId="3" fontId="0" fillId="0" borderId="30" xfId="0" applyNumberFormat="1" applyBorder="1"/>
    <xf numFmtId="2" fontId="60" fillId="54" borderId="31" xfId="143" applyNumberFormat="1" applyFont="1" applyFill="1" applyBorder="1" applyAlignment="1">
      <alignment horizontal="center" vertical="center" wrapText="1"/>
    </xf>
    <xf numFmtId="0" fontId="64" fillId="0" borderId="20" xfId="0" applyFont="1" applyBorder="1" applyAlignment="1">
      <alignment horizontal="left" vertical="center" wrapText="1"/>
    </xf>
    <xf numFmtId="0" fontId="64" fillId="0" borderId="21" xfId="0" applyFont="1" applyBorder="1" applyAlignment="1">
      <alignment horizontal="left" vertical="center" wrapText="1"/>
    </xf>
    <xf numFmtId="2" fontId="60" fillId="54" borderId="36" xfId="143" applyNumberFormat="1" applyFont="1" applyFill="1" applyBorder="1" applyAlignment="1">
      <alignment horizontal="center" vertical="center" wrapText="1"/>
    </xf>
    <xf numFmtId="2" fontId="60" fillId="54" borderId="40" xfId="143" applyNumberFormat="1" applyFont="1" applyFill="1" applyBorder="1" applyAlignment="1">
      <alignment horizontal="center" vertical="center" wrapText="1"/>
    </xf>
    <xf numFmtId="2" fontId="60" fillId="54" borderId="41" xfId="143" applyNumberFormat="1" applyFont="1" applyFill="1" applyBorder="1" applyAlignment="1">
      <alignment horizontal="center" vertical="center" wrapText="1"/>
    </xf>
    <xf numFmtId="2" fontId="60" fillId="54" borderId="42" xfId="143" applyNumberFormat="1" applyFont="1" applyFill="1" applyBorder="1" applyAlignment="1">
      <alignment horizontal="center" vertical="center" wrapText="1"/>
    </xf>
    <xf numFmtId="2" fontId="60" fillId="54" borderId="39" xfId="143" applyNumberFormat="1" applyFont="1" applyFill="1" applyBorder="1" applyAlignment="1">
      <alignment horizontal="center" vertical="center" wrapText="1"/>
    </xf>
    <xf numFmtId="3" fontId="7" fillId="0" borderId="19" xfId="0" applyNumberFormat="1" applyFont="1" applyBorder="1"/>
    <xf numFmtId="3" fontId="7" fillId="0" borderId="30" xfId="0" applyNumberFormat="1" applyFont="1" applyBorder="1"/>
    <xf numFmtId="2" fontId="60" fillId="54" borderId="44" xfId="143" applyNumberFormat="1" applyFont="1" applyFill="1" applyBorder="1" applyAlignment="1">
      <alignment horizontal="center" vertical="center" wrapText="1"/>
    </xf>
    <xf numFmtId="4" fontId="0" fillId="0" borderId="19" xfId="0" applyNumberFormat="1" applyBorder="1"/>
    <xf numFmtId="167" fontId="0" fillId="0" borderId="19" xfId="0" applyNumberFormat="1" applyBorder="1"/>
    <xf numFmtId="49" fontId="0" fillId="0" borderId="19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56" borderId="19" xfId="0" applyNumberFormat="1" applyFill="1" applyBorder="1"/>
    <xf numFmtId="167" fontId="7" fillId="0" borderId="37" xfId="0" applyNumberFormat="1" applyFont="1" applyBorder="1"/>
    <xf numFmtId="4" fontId="7" fillId="0" borderId="19" xfId="0" applyNumberFormat="1" applyFont="1" applyBorder="1"/>
    <xf numFmtId="4" fontId="7" fillId="0" borderId="37" xfId="0" applyNumberFormat="1" applyFont="1" applyBorder="1"/>
    <xf numFmtId="3" fontId="7" fillId="56" borderId="19" xfId="0" applyNumberFormat="1" applyFont="1" applyFill="1" applyBorder="1"/>
    <xf numFmtId="0" fontId="7" fillId="0" borderId="9" xfId="0" applyFont="1" applyBorder="1"/>
    <xf numFmtId="0" fontId="7" fillId="0" borderId="16" xfId="0" applyFont="1" applyBorder="1"/>
    <xf numFmtId="3" fontId="0" fillId="0" borderId="0" xfId="0" applyNumberFormat="1"/>
    <xf numFmtId="0" fontId="7" fillId="0" borderId="0" xfId="0" applyFont="1" applyAlignment="1">
      <alignment vertical="center" wrapText="1"/>
    </xf>
    <xf numFmtId="167" fontId="0" fillId="56" borderId="19" xfId="0" applyNumberFormat="1" applyFill="1" applyBorder="1"/>
    <xf numFmtId="4" fontId="0" fillId="0" borderId="37" xfId="0" applyNumberFormat="1" applyBorder="1"/>
    <xf numFmtId="4" fontId="0" fillId="0" borderId="19" xfId="0" applyNumberFormat="1" applyBorder="1" applyAlignment="1">
      <alignment horizontal="center"/>
    </xf>
    <xf numFmtId="4" fontId="0" fillId="0" borderId="30" xfId="0" applyNumberFormat="1" applyBorder="1"/>
    <xf numFmtId="4" fontId="0" fillId="0" borderId="30" xfId="0" applyNumberFormat="1" applyBorder="1" applyAlignment="1">
      <alignment horizontal="center"/>
    </xf>
    <xf numFmtId="0" fontId="7" fillId="56" borderId="17" xfId="0" applyFont="1" applyFill="1" applyBorder="1" applyAlignment="1">
      <alignment horizontal="center"/>
    </xf>
    <xf numFmtId="0" fontId="64" fillId="56" borderId="21" xfId="0" applyFont="1" applyFill="1" applyBorder="1" applyAlignment="1">
      <alignment horizontal="left" vertical="center" wrapText="1"/>
    </xf>
    <xf numFmtId="0" fontId="0" fillId="56" borderId="0" xfId="0" applyFill="1"/>
    <xf numFmtId="4" fontId="7" fillId="56" borderId="37" xfId="0" applyNumberFormat="1" applyFont="1" applyFill="1" applyBorder="1"/>
    <xf numFmtId="3" fontId="0" fillId="56" borderId="30" xfId="0" applyNumberFormat="1" applyFill="1" applyBorder="1"/>
    <xf numFmtId="3" fontId="7" fillId="56" borderId="30" xfId="0" applyNumberFormat="1" applyFont="1" applyFill="1" applyBorder="1"/>
    <xf numFmtId="3" fontId="7" fillId="56" borderId="19" xfId="0" applyNumberFormat="1" applyFont="1" applyFill="1" applyBorder="1" applyAlignment="1">
      <alignment horizontal="center"/>
    </xf>
    <xf numFmtId="2" fontId="60" fillId="56" borderId="31" xfId="143" applyNumberFormat="1" applyFont="1" applyFill="1" applyBorder="1" applyAlignment="1">
      <alignment horizontal="center" vertical="center" wrapText="1"/>
    </xf>
    <xf numFmtId="167" fontId="0" fillId="56" borderId="30" xfId="0" applyNumberFormat="1" applyFill="1" applyBorder="1"/>
    <xf numFmtId="167" fontId="0" fillId="56" borderId="0" xfId="0" applyNumberFormat="1" applyFill="1"/>
    <xf numFmtId="0" fontId="0" fillId="56" borderId="0" xfId="0" applyFill="1" applyAlignment="1">
      <alignment wrapText="1"/>
    </xf>
    <xf numFmtId="0" fontId="7" fillId="56" borderId="18" xfId="0" applyFont="1" applyFill="1" applyBorder="1" applyAlignment="1">
      <alignment horizontal="center"/>
    </xf>
    <xf numFmtId="0" fontId="64" fillId="56" borderId="20" xfId="0" applyFont="1" applyFill="1" applyBorder="1" applyAlignment="1">
      <alignment horizontal="left" vertical="center" wrapText="1"/>
    </xf>
    <xf numFmtId="4" fontId="0" fillId="56" borderId="19" xfId="0" applyNumberFormat="1" applyFill="1" applyBorder="1"/>
    <xf numFmtId="0" fontId="6" fillId="56" borderId="0" xfId="0" applyFont="1" applyFill="1"/>
    <xf numFmtId="0" fontId="12" fillId="56" borderId="0" xfId="0" applyFont="1" applyFill="1"/>
    <xf numFmtId="0" fontId="62" fillId="56" borderId="0" xfId="0" applyFont="1" applyFill="1" applyAlignment="1">
      <alignment horizontal="right"/>
    </xf>
    <xf numFmtId="2" fontId="60" fillId="56" borderId="23" xfId="143" applyNumberFormat="1" applyFont="1" applyFill="1" applyAlignment="1">
      <alignment horizontal="center" vertical="center" wrapText="1"/>
    </xf>
    <xf numFmtId="167" fontId="0" fillId="56" borderId="0" xfId="0" applyNumberFormat="1" applyFill="1" applyAlignment="1">
      <alignment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53" borderId="0" xfId="0" applyFont="1" applyFill="1" applyAlignment="1">
      <alignment horizontal="center" vertical="center"/>
    </xf>
    <xf numFmtId="0" fontId="11" fillId="53" borderId="22" xfId="0" applyFont="1" applyFill="1" applyBorder="1" applyAlignment="1">
      <alignment horizontal="center" vertical="center"/>
    </xf>
    <xf numFmtId="2" fontId="60" fillId="54" borderId="34" xfId="143" applyNumberFormat="1" applyFont="1" applyFill="1" applyBorder="1" applyAlignment="1">
      <alignment horizontal="center" vertical="center" wrapText="1"/>
    </xf>
    <xf numFmtId="2" fontId="60" fillId="54" borderId="35" xfId="143" applyNumberFormat="1" applyFont="1" applyFill="1" applyBorder="1" applyAlignment="1">
      <alignment horizontal="center" vertical="center" wrapText="1"/>
    </xf>
    <xf numFmtId="2" fontId="60" fillId="54" borderId="36" xfId="143" applyNumberFormat="1" applyFont="1" applyFill="1" applyBorder="1" applyAlignment="1">
      <alignment horizontal="center" vertical="center" wrapText="1"/>
    </xf>
    <xf numFmtId="2" fontId="60" fillId="54" borderId="31" xfId="143" applyNumberFormat="1" applyFont="1" applyFill="1" applyBorder="1" applyAlignment="1">
      <alignment horizontal="center" vertical="center" wrapText="1"/>
    </xf>
    <xf numFmtId="2" fontId="60" fillId="54" borderId="32" xfId="143" applyNumberFormat="1" applyFont="1" applyFill="1" applyBorder="1" applyAlignment="1">
      <alignment horizontal="center" vertical="center" wrapText="1"/>
    </xf>
    <xf numFmtId="2" fontId="60" fillId="54" borderId="33" xfId="143" applyNumberFormat="1" applyFont="1" applyFill="1" applyBorder="1" applyAlignment="1">
      <alignment horizontal="center" vertical="center" wrapText="1"/>
    </xf>
    <xf numFmtId="0" fontId="11" fillId="56" borderId="0" xfId="0" applyFont="1" applyFill="1" applyAlignment="1">
      <alignment horizontal="center" vertical="center" wrapText="1"/>
    </xf>
    <xf numFmtId="0" fontId="11" fillId="56" borderId="0" xfId="0" applyFont="1" applyFill="1" applyAlignment="1">
      <alignment horizontal="center" vertical="center"/>
    </xf>
    <xf numFmtId="0" fontId="11" fillId="56" borderId="22" xfId="0" applyFont="1" applyFill="1" applyBorder="1" applyAlignment="1">
      <alignment horizontal="center" vertical="center"/>
    </xf>
    <xf numFmtId="2" fontId="60" fillId="56" borderId="34" xfId="143" applyNumberFormat="1" applyFont="1" applyFill="1" applyBorder="1" applyAlignment="1">
      <alignment horizontal="center" vertical="center" wrapText="1"/>
    </xf>
    <xf numFmtId="2" fontId="60" fillId="56" borderId="35" xfId="143" applyNumberFormat="1" applyFont="1" applyFill="1" applyBorder="1" applyAlignment="1">
      <alignment horizontal="center" vertical="center" wrapText="1"/>
    </xf>
    <xf numFmtId="2" fontId="60" fillId="56" borderId="36" xfId="143" applyNumberFormat="1" applyFont="1" applyFill="1" applyBorder="1" applyAlignment="1">
      <alignment horizontal="center" vertical="center" wrapText="1"/>
    </xf>
    <xf numFmtId="2" fontId="60" fillId="56" borderId="31" xfId="143" applyNumberFormat="1" applyFont="1" applyFill="1" applyBorder="1" applyAlignment="1">
      <alignment horizontal="center" vertical="center" wrapText="1"/>
    </xf>
    <xf numFmtId="2" fontId="60" fillId="54" borderId="43" xfId="143" applyNumberFormat="1" applyFont="1" applyFill="1" applyBorder="1" applyAlignment="1">
      <alignment horizontal="center" vertical="center" wrapText="1"/>
    </xf>
    <xf numFmtId="2" fontId="60" fillId="54" borderId="44" xfId="143" applyNumberFormat="1" applyFont="1" applyFill="1" applyBorder="1" applyAlignment="1">
      <alignment horizontal="center" vertical="center" wrapText="1"/>
    </xf>
    <xf numFmtId="2" fontId="60" fillId="56" borderId="38" xfId="143" applyNumberFormat="1" applyFont="1" applyFill="1" applyBorder="1" applyAlignment="1">
      <alignment horizontal="center" vertical="center" wrapText="1"/>
    </xf>
    <xf numFmtId="0" fontId="63" fillId="0" borderId="29" xfId="80" applyFont="1" applyBorder="1" applyAlignment="1">
      <alignment horizontal="center" vertical="center" wrapText="1" readingOrder="1"/>
    </xf>
    <xf numFmtId="0" fontId="13" fillId="0" borderId="25" xfId="80" applyFont="1" applyBorder="1" applyAlignment="1">
      <alignment vertical="top" wrapText="1"/>
    </xf>
    <xf numFmtId="0" fontId="61" fillId="55" borderId="29" xfId="80" applyFont="1" applyFill="1" applyBorder="1" applyAlignment="1">
      <alignment horizontal="center" vertical="center" wrapText="1" readingOrder="1"/>
    </xf>
  </cellXfs>
  <cellStyles count="1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Calculation" xfId="62"/>
    <cellStyle name="Check Cell" xfId="63"/>
    <cellStyle name="Comma0" xfId="64"/>
    <cellStyle name="Currency0" xfId="65"/>
    <cellStyle name="Date" xfId="66"/>
    <cellStyle name="Emphasis 1" xfId="67"/>
    <cellStyle name="Emphasis 2" xfId="68"/>
    <cellStyle name="Emphasis 3" xfId="69"/>
    <cellStyle name="Explanatory Text" xfId="70"/>
    <cellStyle name="Fixed" xfId="71"/>
    <cellStyle name="Good" xfId="72"/>
    <cellStyle name="Heading 1" xfId="73"/>
    <cellStyle name="Heading 2" xfId="74"/>
    <cellStyle name="Heading 3" xfId="75"/>
    <cellStyle name="Heading 4" xfId="76"/>
    <cellStyle name="Input" xfId="77"/>
    <cellStyle name="Linked Cell" xfId="78"/>
    <cellStyle name="Neutral" xfId="79"/>
    <cellStyle name="Normal" xfId="80"/>
    <cellStyle name="Note" xfId="81"/>
    <cellStyle name="Output" xfId="82"/>
    <cellStyle name="SAPBEXaggData" xfId="83"/>
    <cellStyle name="SAPBEXaggDataEmph" xfId="84"/>
    <cellStyle name="SAPBEXaggItem" xfId="85"/>
    <cellStyle name="SAPBEXaggItemX" xfId="86"/>
    <cellStyle name="SAPBEXchaText" xfId="87"/>
    <cellStyle name="SAPBEXexcBad7" xfId="88"/>
    <cellStyle name="SAPBEXexcBad8" xfId="89"/>
    <cellStyle name="SAPBEXexcBad9" xfId="90"/>
    <cellStyle name="SAPBEXexcCritical4" xfId="91"/>
    <cellStyle name="SAPBEXexcCritical5" xfId="92"/>
    <cellStyle name="SAPBEXexcCritical6" xfId="93"/>
    <cellStyle name="SAPBEXexcGood1" xfId="94"/>
    <cellStyle name="SAPBEXexcGood2" xfId="95"/>
    <cellStyle name="SAPBEXexcGood3" xfId="96"/>
    <cellStyle name="SAPBEXfilterDrill" xfId="97"/>
    <cellStyle name="SAPBEXfilterItem" xfId="98"/>
    <cellStyle name="SAPBEXfilterText" xfId="99"/>
    <cellStyle name="SAPBEXformats" xfId="100"/>
    <cellStyle name="SAPBEXheaderItem" xfId="101"/>
    <cellStyle name="SAPBEXheaderText" xfId="102"/>
    <cellStyle name="SAPBEXHLevel0" xfId="103"/>
    <cellStyle name="SAPBEXHLevel0X" xfId="104"/>
    <cellStyle name="SAPBEXHLevel1" xfId="105"/>
    <cellStyle name="SAPBEXHLevel1X" xfId="106"/>
    <cellStyle name="SAPBEXHLevel2" xfId="107"/>
    <cellStyle name="SAPBEXHLevel2X" xfId="108"/>
    <cellStyle name="SAPBEXHLevel3" xfId="109"/>
    <cellStyle name="SAPBEXHLevel3X" xfId="110"/>
    <cellStyle name="SAPBEXinputData" xfId="111"/>
    <cellStyle name="SAPBEXresData" xfId="112"/>
    <cellStyle name="SAPBEXresDataEmph" xfId="113"/>
    <cellStyle name="SAPBEXresItem" xfId="114"/>
    <cellStyle name="SAPBEXresItemX" xfId="115"/>
    <cellStyle name="SAPBEXstdData" xfId="116"/>
    <cellStyle name="SAPBEXstdDataEmph" xfId="117"/>
    <cellStyle name="SAPBEXstdItem" xfId="118"/>
    <cellStyle name="SAPBEXstdItemX" xfId="119"/>
    <cellStyle name="SAPBEXtitle" xfId="120"/>
    <cellStyle name="SAPBEXundefined" xfId="121"/>
    <cellStyle name="Sheet Title" xfId="122"/>
    <cellStyle name="Title" xfId="123"/>
    <cellStyle name="Total" xfId="124"/>
    <cellStyle name="Warning Text" xfId="125"/>
    <cellStyle name="Акцент1 2" xfId="126"/>
    <cellStyle name="Акцент2 2" xfId="127"/>
    <cellStyle name="Акцент3 2" xfId="128"/>
    <cellStyle name="Акцент4 2" xfId="129"/>
    <cellStyle name="Акцент5 2" xfId="130"/>
    <cellStyle name="Акцент6 2" xfId="131"/>
    <cellStyle name="Ввод  2" xfId="132"/>
    <cellStyle name="Вывод 2" xfId="133"/>
    <cellStyle name="Вычисление 2" xfId="134"/>
    <cellStyle name="Гиперссылка 2" xfId="135"/>
    <cellStyle name="Гиперссылка 3" xfId="136"/>
    <cellStyle name="Гиперссылка 4" xfId="137"/>
    <cellStyle name="Заголовок 1 2" xfId="138"/>
    <cellStyle name="Заголовок 2 2" xfId="139"/>
    <cellStyle name="Заголовок 3 2" xfId="140"/>
    <cellStyle name="Заголовок 4 2" xfId="141"/>
    <cellStyle name="Итог 2" xfId="142"/>
    <cellStyle name="Контрольная ячейка" xfId="143" builtinId="23"/>
    <cellStyle name="Контрольная ячейка 2" xfId="144"/>
    <cellStyle name="Название 2" xfId="145"/>
    <cellStyle name="Нейтральный 2" xfId="146"/>
    <cellStyle name="Обычный" xfId="0" builtinId="0"/>
    <cellStyle name="Обычный 13" xfId="147"/>
    <cellStyle name="Обычный 2" xfId="148"/>
    <cellStyle name="Обычный 2 2" xfId="149"/>
    <cellStyle name="Обычный 2 3" xfId="150"/>
    <cellStyle name="Обычный 2 4" xfId="178"/>
    <cellStyle name="Обычный 2_ан-з руководству" xfId="151"/>
    <cellStyle name="Обычный 3" xfId="152"/>
    <cellStyle name="Обычный 3 2" xfId="153"/>
    <cellStyle name="Обычный 3 3" xfId="154"/>
    <cellStyle name="Обычный 3_ан-з руководству" xfId="155"/>
    <cellStyle name="Обычный 4" xfId="156"/>
    <cellStyle name="Обычный 4 2" xfId="157"/>
    <cellStyle name="Обычный 5" xfId="158"/>
    <cellStyle name="Плохой 2" xfId="159"/>
    <cellStyle name="Пояснение 2" xfId="160"/>
    <cellStyle name="Примечание 2" xfId="161"/>
    <cellStyle name="Процентный 10" xfId="162"/>
    <cellStyle name="Процентный 11" xfId="163"/>
    <cellStyle name="Процентный 12" xfId="164"/>
    <cellStyle name="Процентный 2" xfId="165"/>
    <cellStyle name="Процентный 3" xfId="166"/>
    <cellStyle name="Процентный 4" xfId="167"/>
    <cellStyle name="Процентный 4 2" xfId="179"/>
    <cellStyle name="Процентный 5" xfId="168"/>
    <cellStyle name="Процентный 6" xfId="169"/>
    <cellStyle name="Процентный 7" xfId="170"/>
    <cellStyle name="Процентный 8" xfId="171"/>
    <cellStyle name="Процентный 9" xfId="172"/>
    <cellStyle name="Связанная ячейка 2" xfId="173"/>
    <cellStyle name="Текст предупреждения 2" xfId="174"/>
    <cellStyle name="Финансовый 2" xfId="175"/>
    <cellStyle name="Финансовый 4" xfId="176"/>
    <cellStyle name="Хороший 2" xfId="17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  <pageSetUpPr fitToPage="1"/>
  </sheetPr>
  <dimension ref="A1:H23"/>
  <sheetViews>
    <sheetView zoomScale="90" zoomScaleNormal="90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A2" sqref="A2:H2"/>
    </sheetView>
  </sheetViews>
  <sheetFormatPr defaultRowHeight="15" x14ac:dyDescent="0.25"/>
  <cols>
    <col min="1" max="1" width="7.42578125" customWidth="1"/>
    <col min="2" max="2" width="42.85546875" style="2" customWidth="1"/>
    <col min="3" max="3" width="21" customWidth="1"/>
    <col min="4" max="4" width="15.140625" customWidth="1"/>
    <col min="5" max="5" width="14.85546875" customWidth="1"/>
    <col min="6" max="7" width="16.7109375" customWidth="1"/>
    <col min="8" max="8" width="16.85546875" customWidth="1"/>
    <col min="9" max="9" width="9.28515625" customWidth="1"/>
  </cols>
  <sheetData>
    <row r="1" spans="1:8" ht="39.75" customHeight="1" x14ac:dyDescent="0.2">
      <c r="A1" s="70" t="s">
        <v>815</v>
      </c>
      <c r="B1" s="70"/>
      <c r="C1" s="70"/>
      <c r="D1" s="70"/>
      <c r="E1" s="70"/>
      <c r="F1" s="70"/>
      <c r="G1" s="70"/>
      <c r="H1" s="70"/>
    </row>
    <row r="2" spans="1:8" ht="19.5" customHeight="1" thickBot="1" x14ac:dyDescent="0.25">
      <c r="A2" s="71"/>
      <c r="B2" s="71"/>
      <c r="C2" s="72"/>
      <c r="D2" s="72"/>
      <c r="E2" s="72"/>
      <c r="F2" s="72"/>
      <c r="G2" s="72"/>
      <c r="H2" s="72"/>
    </row>
    <row r="3" spans="1:8" ht="165.75" customHeight="1" thickTop="1" thickBot="1" x14ac:dyDescent="0.25">
      <c r="A3" s="73" t="s">
        <v>726</v>
      </c>
      <c r="B3" s="73" t="s">
        <v>783</v>
      </c>
      <c r="C3" s="75" t="s">
        <v>752</v>
      </c>
      <c r="D3" s="75"/>
      <c r="E3" s="76"/>
      <c r="F3" s="75" t="s">
        <v>753</v>
      </c>
      <c r="G3" s="75"/>
      <c r="H3" s="76"/>
    </row>
    <row r="4" spans="1:8" ht="329.25" customHeight="1" thickTop="1" thickBot="1" x14ac:dyDescent="0.25">
      <c r="A4" s="74"/>
      <c r="B4" s="74"/>
      <c r="C4" s="21" t="s">
        <v>795</v>
      </c>
      <c r="D4" s="21" t="s">
        <v>796</v>
      </c>
      <c r="E4" s="21" t="s">
        <v>739</v>
      </c>
      <c r="F4" s="21" t="s">
        <v>782</v>
      </c>
      <c r="G4" s="21" t="s">
        <v>777</v>
      </c>
      <c r="H4" s="21" t="s">
        <v>739</v>
      </c>
    </row>
    <row r="5" spans="1:8" ht="18" customHeight="1" x14ac:dyDescent="0.2">
      <c r="A5" s="7">
        <v>482</v>
      </c>
      <c r="B5" s="22" t="s">
        <v>728</v>
      </c>
      <c r="C5" s="5" t="s">
        <v>794</v>
      </c>
      <c r="D5" s="5" t="s">
        <v>794</v>
      </c>
      <c r="E5" s="33" t="e">
        <f>C5/D5*100</f>
        <v>#VALUE!</v>
      </c>
      <c r="F5" s="36" t="s">
        <v>794</v>
      </c>
      <c r="G5" s="36" t="s">
        <v>794</v>
      </c>
      <c r="H5" s="33" t="e">
        <f>F5/G5*100</f>
        <v>#VALUE!</v>
      </c>
    </row>
    <row r="6" spans="1:8" ht="19.5" customHeight="1" x14ac:dyDescent="0.2">
      <c r="A6" s="8">
        <v>703</v>
      </c>
      <c r="B6" s="23" t="s">
        <v>729</v>
      </c>
      <c r="C6" s="5" t="s">
        <v>794</v>
      </c>
      <c r="D6" s="5" t="s">
        <v>794</v>
      </c>
      <c r="E6" s="33" t="e">
        <f t="shared" ref="E6:E16" si="0">C6/D6*100</f>
        <v>#VALUE!</v>
      </c>
      <c r="F6" s="36" t="s">
        <v>794</v>
      </c>
      <c r="G6" s="36" t="s">
        <v>794</v>
      </c>
      <c r="H6" s="33" t="e">
        <f t="shared" ref="H6:H16" si="1">F6/G6*100</f>
        <v>#VALUE!</v>
      </c>
    </row>
    <row r="7" spans="1:8" ht="15.75" x14ac:dyDescent="0.2">
      <c r="A7" s="8">
        <v>705</v>
      </c>
      <c r="B7" s="23" t="s">
        <v>730</v>
      </c>
      <c r="C7" s="5" t="s">
        <v>794</v>
      </c>
      <c r="D7" s="5" t="s">
        <v>794</v>
      </c>
      <c r="E7" s="33" t="e">
        <f t="shared" si="0"/>
        <v>#VALUE!</v>
      </c>
      <c r="F7" s="54" t="s">
        <v>794</v>
      </c>
      <c r="G7" s="54" t="s">
        <v>794</v>
      </c>
      <c r="H7" s="33" t="e">
        <f t="shared" si="1"/>
        <v>#VALUE!</v>
      </c>
    </row>
    <row r="8" spans="1:8" ht="19.5" customHeight="1" x14ac:dyDescent="0.2">
      <c r="A8" s="8">
        <v>706</v>
      </c>
      <c r="B8" s="23" t="s">
        <v>731</v>
      </c>
      <c r="C8" s="5" t="s">
        <v>794</v>
      </c>
      <c r="D8" s="5" t="s">
        <v>794</v>
      </c>
      <c r="E8" s="33" t="e">
        <f t="shared" si="0"/>
        <v>#VALUE!</v>
      </c>
      <c r="F8" s="36">
        <v>3</v>
      </c>
      <c r="G8" s="36">
        <v>11</v>
      </c>
      <c r="H8" s="33">
        <f t="shared" si="1"/>
        <v>27.27272727272727</v>
      </c>
    </row>
    <row r="9" spans="1:8" ht="18" customHeight="1" x14ac:dyDescent="0.2">
      <c r="A9" s="8">
        <v>707</v>
      </c>
      <c r="B9" s="23" t="s">
        <v>732</v>
      </c>
      <c r="C9" s="5" t="s">
        <v>794</v>
      </c>
      <c r="D9" s="5" t="s">
        <v>794</v>
      </c>
      <c r="E9" s="33" t="e">
        <f t="shared" si="0"/>
        <v>#VALUE!</v>
      </c>
      <c r="F9" s="36">
        <v>6</v>
      </c>
      <c r="G9" s="36">
        <v>31</v>
      </c>
      <c r="H9" s="33">
        <f t="shared" si="1"/>
        <v>19.35483870967742</v>
      </c>
    </row>
    <row r="10" spans="1:8" ht="18.75" customHeight="1" x14ac:dyDescent="0.2">
      <c r="A10" s="8">
        <v>708</v>
      </c>
      <c r="B10" s="23" t="s">
        <v>733</v>
      </c>
      <c r="C10" s="5" t="s">
        <v>794</v>
      </c>
      <c r="D10" s="5" t="s">
        <v>794</v>
      </c>
      <c r="E10" s="33" t="e">
        <f t="shared" si="0"/>
        <v>#VALUE!</v>
      </c>
      <c r="F10" s="36">
        <v>0</v>
      </c>
      <c r="G10" s="36">
        <v>1</v>
      </c>
      <c r="H10" s="33">
        <f t="shared" si="1"/>
        <v>0</v>
      </c>
    </row>
    <row r="11" spans="1:8" ht="31.5" x14ac:dyDescent="0.2">
      <c r="A11" s="8">
        <v>709</v>
      </c>
      <c r="B11" s="23" t="s">
        <v>734</v>
      </c>
      <c r="C11" s="5" t="s">
        <v>794</v>
      </c>
      <c r="D11" s="5" t="s">
        <v>794</v>
      </c>
      <c r="E11" s="33" t="e">
        <f t="shared" si="0"/>
        <v>#VALUE!</v>
      </c>
      <c r="F11" s="36">
        <v>0</v>
      </c>
      <c r="G11" s="36">
        <v>1</v>
      </c>
      <c r="H11" s="33">
        <f t="shared" si="1"/>
        <v>0</v>
      </c>
    </row>
    <row r="12" spans="1:8" ht="31.5" x14ac:dyDescent="0.2">
      <c r="A12" s="8">
        <v>900</v>
      </c>
      <c r="B12" s="23" t="s">
        <v>755</v>
      </c>
      <c r="C12" s="5" t="s">
        <v>794</v>
      </c>
      <c r="D12" s="5" t="s">
        <v>794</v>
      </c>
      <c r="E12" s="33" t="e">
        <f t="shared" si="0"/>
        <v>#VALUE!</v>
      </c>
      <c r="F12" s="36" t="s">
        <v>794</v>
      </c>
      <c r="G12" s="36" t="s">
        <v>794</v>
      </c>
      <c r="H12" s="33" t="e">
        <f t="shared" si="1"/>
        <v>#VALUE!</v>
      </c>
    </row>
    <row r="13" spans="1:8" ht="15.75" x14ac:dyDescent="0.2">
      <c r="A13" s="8">
        <v>901</v>
      </c>
      <c r="B13" s="23" t="s">
        <v>735</v>
      </c>
      <c r="C13" s="5" t="s">
        <v>794</v>
      </c>
      <c r="D13" s="5" t="s">
        <v>794</v>
      </c>
      <c r="E13" s="33" t="e">
        <f t="shared" si="0"/>
        <v>#VALUE!</v>
      </c>
      <c r="F13" s="36" t="s">
        <v>794</v>
      </c>
      <c r="G13" s="36" t="s">
        <v>794</v>
      </c>
      <c r="H13" s="33" t="e">
        <f t="shared" si="1"/>
        <v>#VALUE!</v>
      </c>
    </row>
    <row r="14" spans="1:8" ht="31.5" x14ac:dyDescent="0.2">
      <c r="A14" s="8">
        <v>950</v>
      </c>
      <c r="B14" s="23" t="s">
        <v>736</v>
      </c>
      <c r="C14" s="5" t="s">
        <v>794</v>
      </c>
      <c r="D14" s="5" t="s">
        <v>794</v>
      </c>
      <c r="E14" s="33" t="e">
        <f t="shared" si="0"/>
        <v>#VALUE!</v>
      </c>
      <c r="F14" s="36">
        <v>0</v>
      </c>
      <c r="G14" s="36">
        <v>3</v>
      </c>
      <c r="H14" s="33">
        <f t="shared" si="1"/>
        <v>0</v>
      </c>
    </row>
    <row r="15" spans="1:8" ht="31.5" x14ac:dyDescent="0.2">
      <c r="A15" s="8">
        <v>951</v>
      </c>
      <c r="B15" s="23" t="s">
        <v>737</v>
      </c>
      <c r="C15" s="5" t="s">
        <v>794</v>
      </c>
      <c r="D15" s="5" t="s">
        <v>794</v>
      </c>
      <c r="E15" s="33" t="e">
        <f t="shared" si="0"/>
        <v>#VALUE!</v>
      </c>
      <c r="F15" s="36">
        <v>1</v>
      </c>
      <c r="G15" s="36">
        <v>1</v>
      </c>
      <c r="H15" s="33">
        <f t="shared" si="1"/>
        <v>100</v>
      </c>
    </row>
    <row r="16" spans="1:8" s="52" customFormat="1" ht="31.5" x14ac:dyDescent="0.2">
      <c r="A16" s="50">
        <v>952</v>
      </c>
      <c r="B16" s="51" t="s">
        <v>738</v>
      </c>
      <c r="C16" s="36" t="s">
        <v>794</v>
      </c>
      <c r="D16" s="36" t="s">
        <v>794</v>
      </c>
      <c r="E16" s="45" t="e">
        <f t="shared" si="0"/>
        <v>#VALUE!</v>
      </c>
      <c r="F16" s="36">
        <v>0</v>
      </c>
      <c r="G16" s="36">
        <v>1</v>
      </c>
      <c r="H16" s="45">
        <f t="shared" si="1"/>
        <v>0</v>
      </c>
    </row>
    <row r="18" spans="1:8" ht="12.75" customHeight="1" x14ac:dyDescent="0.2">
      <c r="A18" s="3"/>
      <c r="B18" s="44" t="s">
        <v>797</v>
      </c>
      <c r="C18" s="3"/>
      <c r="D18" s="3"/>
      <c r="E18" s="3"/>
      <c r="F18" s="3"/>
      <c r="G18" s="3"/>
      <c r="H18" s="3"/>
    </row>
    <row r="19" spans="1:8" ht="53.25" customHeight="1" x14ac:dyDescent="0.2">
      <c r="A19" s="3"/>
      <c r="B19" s="69" t="s">
        <v>799</v>
      </c>
      <c r="C19" s="69"/>
      <c r="D19" s="69"/>
      <c r="E19" s="69"/>
      <c r="F19" s="69"/>
      <c r="G19" s="69"/>
      <c r="H19" s="69"/>
    </row>
    <row r="20" spans="1:8" x14ac:dyDescent="0.25">
      <c r="B20" s="10" t="s">
        <v>798</v>
      </c>
    </row>
    <row r="21" spans="1:8" x14ac:dyDescent="0.25">
      <c r="B21" s="9"/>
    </row>
    <row r="22" spans="1:8" x14ac:dyDescent="0.25">
      <c r="B22" s="9"/>
    </row>
    <row r="23" spans="1:8" x14ac:dyDescent="0.25">
      <c r="B23" s="9"/>
    </row>
  </sheetData>
  <autoFilter ref="A3:N16">
    <filterColumn colId="3" hiddenButton="1" showButton="0"/>
    <filterColumn colId="6" hiddenButton="1" showButton="0"/>
  </autoFilter>
  <mergeCells count="7">
    <mergeCell ref="B19:H19"/>
    <mergeCell ref="A1:H1"/>
    <mergeCell ref="A2:H2"/>
    <mergeCell ref="A3:A4"/>
    <mergeCell ref="B3:B4"/>
    <mergeCell ref="C3:E3"/>
    <mergeCell ref="F3:H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4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Q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19" sqref="C19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3.85546875" customWidth="1"/>
    <col min="9" max="9" width="14.140625" customWidth="1"/>
    <col min="10" max="10" width="14" customWidth="1"/>
    <col min="11" max="11" width="14.28515625" customWidth="1"/>
    <col min="12" max="12" width="13.42578125" customWidth="1"/>
    <col min="13" max="13" width="13.85546875" customWidth="1"/>
    <col min="14" max="14" width="13.28515625" customWidth="1"/>
    <col min="15" max="17" width="12.7109375" customWidth="1"/>
    <col min="18" max="18" width="9.28515625" customWidth="1"/>
  </cols>
  <sheetData>
    <row r="1" spans="1:17" ht="39.75" customHeight="1" x14ac:dyDescent="0.2">
      <c r="A1" s="70" t="s">
        <v>811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19.5" customHeight="1" thickBot="1" x14ac:dyDescent="0.25">
      <c r="A2" s="71"/>
      <c r="B2" s="72"/>
      <c r="C2" s="71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87.75" customHeight="1" thickTop="1" thickBot="1" x14ac:dyDescent="0.25">
      <c r="A3" s="73" t="s">
        <v>726</v>
      </c>
      <c r="B3" s="77" t="s">
        <v>783</v>
      </c>
      <c r="C3" s="73" t="s">
        <v>812</v>
      </c>
      <c r="D3" s="75" t="s">
        <v>779</v>
      </c>
      <c r="E3" s="76"/>
      <c r="F3" s="75" t="s">
        <v>780</v>
      </c>
      <c r="G3" s="76"/>
      <c r="H3" s="75" t="s">
        <v>741</v>
      </c>
      <c r="I3" s="76"/>
      <c r="J3" s="75" t="s">
        <v>742</v>
      </c>
      <c r="K3" s="76"/>
      <c r="L3" s="75" t="s">
        <v>743</v>
      </c>
      <c r="M3" s="76"/>
      <c r="N3" s="75" t="s">
        <v>744</v>
      </c>
      <c r="O3" s="76"/>
      <c r="P3" s="75" t="s">
        <v>788</v>
      </c>
      <c r="Q3" s="76"/>
    </row>
    <row r="4" spans="1:17" ht="43.5" customHeight="1" thickTop="1" thickBot="1" x14ac:dyDescent="0.25">
      <c r="A4" s="74"/>
      <c r="B4" s="78"/>
      <c r="C4" s="74"/>
      <c r="D4" s="21" t="s">
        <v>739</v>
      </c>
      <c r="E4" s="4" t="s">
        <v>740</v>
      </c>
      <c r="F4" s="21" t="s">
        <v>739</v>
      </c>
      <c r="G4" s="4" t="s">
        <v>740</v>
      </c>
      <c r="H4" s="21" t="s">
        <v>754</v>
      </c>
      <c r="I4" s="4" t="s">
        <v>740</v>
      </c>
      <c r="J4" s="21" t="s">
        <v>754</v>
      </c>
      <c r="K4" s="4" t="s">
        <v>740</v>
      </c>
      <c r="L4" s="21" t="s">
        <v>739</v>
      </c>
      <c r="M4" s="4" t="s">
        <v>740</v>
      </c>
      <c r="N4" s="21" t="s">
        <v>739</v>
      </c>
      <c r="O4" s="4" t="s">
        <v>740</v>
      </c>
      <c r="P4" s="21" t="s">
        <v>739</v>
      </c>
      <c r="Q4" s="4" t="s">
        <v>740</v>
      </c>
    </row>
    <row r="5" spans="1:17" ht="19.5" customHeight="1" x14ac:dyDescent="0.2">
      <c r="A5" s="7">
        <v>482</v>
      </c>
      <c r="B5" s="22" t="s">
        <v>728</v>
      </c>
      <c r="C5" s="39">
        <f>(0.2*E5)+(0.2*G5)+(0.1*I5)+(0.1*K5)+(0.1*M5)+(0.2*O5)+(0.1*Q5)</f>
        <v>2.2000000000000002</v>
      </c>
      <c r="D5" s="5" t="e">
        <f>'расчет показателей гр1'!E5</f>
        <v>#VALUE!</v>
      </c>
      <c r="E5" s="29">
        <v>2</v>
      </c>
      <c r="F5" s="33">
        <f>'расчет показателей гр1'!H5</f>
        <v>4.4578786591090512E-2</v>
      </c>
      <c r="G5" s="40">
        <v>5</v>
      </c>
      <c r="H5" s="5">
        <f>'расчет показателей гр1'!I5</f>
        <v>93286</v>
      </c>
      <c r="I5" s="29">
        <v>1</v>
      </c>
      <c r="J5" s="5">
        <f>'расчет показателей гр1'!K5</f>
        <v>0</v>
      </c>
      <c r="K5" s="40">
        <v>5</v>
      </c>
      <c r="L5" s="33" t="e">
        <f>'расчет показателей гр1'!O5</f>
        <v>#VALUE!</v>
      </c>
      <c r="M5" s="29">
        <v>2</v>
      </c>
      <c r="N5" s="33">
        <f>'расчет показателей гр1'!R5</f>
        <v>46.713843806940972</v>
      </c>
      <c r="O5" s="40">
        <v>0</v>
      </c>
      <c r="P5" s="33">
        <f>'расчет показателей гр1'!U5</f>
        <v>4.609644547861671</v>
      </c>
      <c r="Q5" s="40">
        <v>0</v>
      </c>
    </row>
    <row r="6" spans="1:17" ht="21.75" customHeight="1" x14ac:dyDescent="0.2">
      <c r="A6" s="8">
        <v>703</v>
      </c>
      <c r="B6" s="23" t="s">
        <v>729</v>
      </c>
      <c r="C6" s="39">
        <f t="shared" ref="C6:C16" si="0">(0.2*E6)+(0.2*G6)+(0.1*I6)+(0.1*K6)+(0.1*M6)+(0.2*O6)+(0.1*Q6)</f>
        <v>3.6</v>
      </c>
      <c r="D6" s="5" t="e">
        <f>'расчет показателей гр1'!E6</f>
        <v>#VALUE!</v>
      </c>
      <c r="E6" s="29">
        <v>2</v>
      </c>
      <c r="F6" s="33">
        <f>'расчет показателей гр1'!H6</f>
        <v>0.680598207127184</v>
      </c>
      <c r="G6" s="40">
        <v>5</v>
      </c>
      <c r="H6" s="5">
        <f>'расчет показателей гр1'!I6</f>
        <v>0</v>
      </c>
      <c r="I6" s="29">
        <v>5</v>
      </c>
      <c r="J6" s="5">
        <f>'расчет показателей гр1'!K6</f>
        <v>0</v>
      </c>
      <c r="K6" s="40">
        <v>5</v>
      </c>
      <c r="L6" s="33" t="e">
        <f>'расчет показателей гр1'!O6</f>
        <v>#VALUE!</v>
      </c>
      <c r="M6" s="29">
        <v>2</v>
      </c>
      <c r="N6" s="33">
        <f>'расчет показателей гр1'!R6</f>
        <v>99.620895047422707</v>
      </c>
      <c r="O6" s="40">
        <v>5</v>
      </c>
      <c r="P6" s="33">
        <f>'расчет показателей гр1'!U6</f>
        <v>10.156737510553167</v>
      </c>
      <c r="Q6" s="40">
        <v>0</v>
      </c>
    </row>
    <row r="7" spans="1:17" ht="18" customHeight="1" x14ac:dyDescent="0.2">
      <c r="A7" s="8">
        <v>705</v>
      </c>
      <c r="B7" s="23" t="s">
        <v>730</v>
      </c>
      <c r="C7" s="39">
        <f t="shared" si="0"/>
        <v>3</v>
      </c>
      <c r="D7" s="5" t="e">
        <f>'расчет показателей гр1'!E7</f>
        <v>#VALUE!</v>
      </c>
      <c r="E7" s="30">
        <v>2</v>
      </c>
      <c r="F7" s="5">
        <f>'расчет показателей гр1'!H7</f>
        <v>0.10849976093274018</v>
      </c>
      <c r="G7" s="55">
        <v>5</v>
      </c>
      <c r="H7" s="5">
        <f>'расчет показателей гр1'!I7</f>
        <v>0</v>
      </c>
      <c r="I7" s="29">
        <v>5</v>
      </c>
      <c r="J7" s="5">
        <f>'расчет показателей гр1'!K7</f>
        <v>0</v>
      </c>
      <c r="K7" s="40">
        <v>5</v>
      </c>
      <c r="L7" s="33" t="e">
        <f>'расчет показателей гр1'!O7</f>
        <v>#VALUE!</v>
      </c>
      <c r="M7" s="40">
        <v>2</v>
      </c>
      <c r="N7" s="33">
        <f>'расчет показателей гр1'!R7</f>
        <v>78.433395227288358</v>
      </c>
      <c r="O7" s="55">
        <v>2</v>
      </c>
      <c r="P7" s="33">
        <f>'расчет показателей гр1'!U7</f>
        <v>11.084723624057471</v>
      </c>
      <c r="Q7" s="55">
        <v>0</v>
      </c>
    </row>
    <row r="8" spans="1:17" ht="18" customHeight="1" x14ac:dyDescent="0.2">
      <c r="A8" s="8">
        <v>706</v>
      </c>
      <c r="B8" s="23" t="s">
        <v>731</v>
      </c>
      <c r="C8" s="39">
        <f t="shared" si="0"/>
        <v>3.3000000000000003</v>
      </c>
      <c r="D8" s="5" t="e">
        <f>'расчет показателей гр1'!E8</f>
        <v>#VALUE!</v>
      </c>
      <c r="E8" s="29">
        <v>2</v>
      </c>
      <c r="F8" s="32">
        <f>'расчет показателей гр1'!H8</f>
        <v>9.9487938281802336E-3</v>
      </c>
      <c r="G8" s="40">
        <v>5</v>
      </c>
      <c r="H8" s="5">
        <f>'расчет показателей гр1'!I8</f>
        <v>0</v>
      </c>
      <c r="I8" s="29">
        <v>5</v>
      </c>
      <c r="J8" s="5">
        <f>'расчет показателей гр1'!K8</f>
        <v>0</v>
      </c>
      <c r="K8" s="40">
        <v>5</v>
      </c>
      <c r="L8" s="33" t="e">
        <f>'расчет показателей гр1'!O8</f>
        <v>#VALUE!</v>
      </c>
      <c r="M8" s="40">
        <v>2</v>
      </c>
      <c r="N8" s="33">
        <f>'расчет показателей гр1'!R8</f>
        <v>84.065268590879199</v>
      </c>
      <c r="O8" s="40">
        <v>3</v>
      </c>
      <c r="P8" s="33">
        <f>'расчет показателей гр1'!U8</f>
        <v>20.573187130347321</v>
      </c>
      <c r="Q8" s="40">
        <v>1</v>
      </c>
    </row>
    <row r="9" spans="1:17" ht="18.75" customHeight="1" x14ac:dyDescent="0.2">
      <c r="A9" s="8">
        <v>707</v>
      </c>
      <c r="B9" s="23" t="s">
        <v>732</v>
      </c>
      <c r="C9" s="39">
        <f t="shared" si="0"/>
        <v>4.5</v>
      </c>
      <c r="D9" s="5">
        <f>'расчет показателей гр1'!E9</f>
        <v>0</v>
      </c>
      <c r="E9" s="29">
        <v>5</v>
      </c>
      <c r="F9" s="33">
        <f>'расчет показателей гр1'!H9</f>
        <v>0.59871723506840047</v>
      </c>
      <c r="G9" s="40">
        <v>5</v>
      </c>
      <c r="H9" s="5">
        <f>'расчет показателей гр1'!I9</f>
        <v>0</v>
      </c>
      <c r="I9" s="29">
        <v>5</v>
      </c>
      <c r="J9" s="5">
        <f>'расчет показателей гр1'!K9</f>
        <v>0</v>
      </c>
      <c r="K9" s="40">
        <v>5</v>
      </c>
      <c r="L9" s="33">
        <f>'расчет показателей гр1'!O9</f>
        <v>0</v>
      </c>
      <c r="M9" s="40">
        <v>5</v>
      </c>
      <c r="N9" s="33">
        <f>'расчет показателей гр1'!R9</f>
        <v>95.494299128101943</v>
      </c>
      <c r="O9" s="40">
        <v>5</v>
      </c>
      <c r="P9" s="33">
        <f>'расчет показателей гр1'!U9</f>
        <v>1.0290363752393108</v>
      </c>
      <c r="Q9" s="40">
        <v>0</v>
      </c>
    </row>
    <row r="10" spans="1:17" ht="18.75" customHeight="1" x14ac:dyDescent="0.2">
      <c r="A10" s="8">
        <v>708</v>
      </c>
      <c r="B10" s="23" t="s">
        <v>733</v>
      </c>
      <c r="C10" s="39">
        <f t="shared" si="0"/>
        <v>2.5000000000000004</v>
      </c>
      <c r="D10" s="5" t="e">
        <f>'расчет показателей гр1'!E10</f>
        <v>#VALUE!</v>
      </c>
      <c r="E10" s="29">
        <v>2</v>
      </c>
      <c r="F10" s="33">
        <f>'расчет показателей гр1'!H10</f>
        <v>9.1083388539692596</v>
      </c>
      <c r="G10" s="40">
        <v>4</v>
      </c>
      <c r="H10" s="5">
        <f>'расчет показателей гр1'!I10</f>
        <v>0</v>
      </c>
      <c r="I10" s="29">
        <v>5</v>
      </c>
      <c r="J10" s="5">
        <f>'расчет показателей гр1'!K10</f>
        <v>0</v>
      </c>
      <c r="K10" s="40">
        <v>5</v>
      </c>
      <c r="L10" s="33" t="e">
        <f>'расчет показателей гр1'!O10</f>
        <v>#VALUE!</v>
      </c>
      <c r="M10" s="40">
        <v>2</v>
      </c>
      <c r="N10" s="33">
        <f>'расчет показателей гр1'!R10</f>
        <v>69.643747363577106</v>
      </c>
      <c r="O10" s="40">
        <v>0</v>
      </c>
      <c r="P10" s="33">
        <f>'расчет показателей гр1'!U10</f>
        <v>22.299352624600267</v>
      </c>
      <c r="Q10" s="40">
        <v>1</v>
      </c>
    </row>
    <row r="11" spans="1:17" ht="31.5" x14ac:dyDescent="0.2">
      <c r="A11" s="8">
        <v>709</v>
      </c>
      <c r="B11" s="23" t="s">
        <v>734</v>
      </c>
      <c r="C11" s="39">
        <f t="shared" si="0"/>
        <v>4</v>
      </c>
      <c r="D11" s="5">
        <f>'расчет показателей гр1'!E11</f>
        <v>45.161502669304483</v>
      </c>
      <c r="E11" s="29">
        <v>1</v>
      </c>
      <c r="F11" s="33">
        <f>'расчет показателей гр1'!H11</f>
        <v>7.6993096209251783</v>
      </c>
      <c r="G11" s="40">
        <v>4</v>
      </c>
      <c r="H11" s="5">
        <f>'расчет показателей гр1'!I11</f>
        <v>0</v>
      </c>
      <c r="I11" s="29">
        <v>5</v>
      </c>
      <c r="J11" s="5">
        <f>'расчет показателей гр1'!K11</f>
        <v>0</v>
      </c>
      <c r="K11" s="40">
        <v>5</v>
      </c>
      <c r="L11" s="33">
        <f>'расчет показателей гр1'!O11</f>
        <v>0</v>
      </c>
      <c r="M11" s="40">
        <v>5</v>
      </c>
      <c r="N11" s="33">
        <f>'расчет показателей гр1'!R11</f>
        <v>98.365743284233574</v>
      </c>
      <c r="O11" s="40">
        <v>5</v>
      </c>
      <c r="P11" s="33">
        <f>'расчет показателей гр1'!U11</f>
        <v>47.971663942188385</v>
      </c>
      <c r="Q11" s="40">
        <v>5</v>
      </c>
    </row>
    <row r="12" spans="1:17" ht="31.5" x14ac:dyDescent="0.2">
      <c r="A12" s="8">
        <v>900</v>
      </c>
      <c r="B12" s="23" t="s">
        <v>755</v>
      </c>
      <c r="C12" s="39">
        <f t="shared" si="0"/>
        <v>4.0999999999999996</v>
      </c>
      <c r="D12" s="5" t="e">
        <f>'расчет показателей гр1'!E12</f>
        <v>#VALUE!</v>
      </c>
      <c r="E12" s="29">
        <v>2</v>
      </c>
      <c r="F12" s="33">
        <f>'расчет показателей гр1'!H12</f>
        <v>3.9009906921366069</v>
      </c>
      <c r="G12" s="40">
        <v>5</v>
      </c>
      <c r="H12" s="5">
        <f>'расчет показателей гр1'!I12</f>
        <v>0</v>
      </c>
      <c r="I12" s="29">
        <v>5</v>
      </c>
      <c r="J12" s="5">
        <f>'расчет показателей гр1'!K12</f>
        <v>0</v>
      </c>
      <c r="K12" s="40">
        <v>5</v>
      </c>
      <c r="L12" s="33" t="e">
        <f>'расчет показателей гр1'!O12</f>
        <v>#VALUE!</v>
      </c>
      <c r="M12" s="29">
        <v>2</v>
      </c>
      <c r="N12" s="33">
        <f>'расчет показателей гр1'!R12</f>
        <v>91.860725407704408</v>
      </c>
      <c r="O12" s="40">
        <v>5</v>
      </c>
      <c r="P12" s="33">
        <f>'расчет показателей гр1'!U12</f>
        <v>66.04876949704537</v>
      </c>
      <c r="Q12" s="40">
        <v>5</v>
      </c>
    </row>
    <row r="13" spans="1:17" ht="21.75" customHeight="1" x14ac:dyDescent="0.2">
      <c r="A13" s="8">
        <v>901</v>
      </c>
      <c r="B13" s="23" t="s">
        <v>735</v>
      </c>
      <c r="C13" s="39">
        <f t="shared" si="0"/>
        <v>4.2</v>
      </c>
      <c r="D13" s="33">
        <f>'расчет показателей гр1'!E13</f>
        <v>1.7631397762762802</v>
      </c>
      <c r="E13" s="29">
        <v>5</v>
      </c>
      <c r="F13" s="33">
        <f>'расчет показателей гр1'!H13</f>
        <v>3.9464326344272362</v>
      </c>
      <c r="G13" s="40">
        <v>5</v>
      </c>
      <c r="H13" s="5">
        <f>'расчет показателей гр1'!I13</f>
        <v>0</v>
      </c>
      <c r="I13" s="29">
        <v>5</v>
      </c>
      <c r="J13" s="5">
        <f>'расчет показателей гр1'!K13</f>
        <v>0</v>
      </c>
      <c r="K13" s="40">
        <v>5</v>
      </c>
      <c r="L13" s="33" t="e">
        <f>'расчет показателей гр1'!O13</f>
        <v>#VALUE!</v>
      </c>
      <c r="M13" s="29">
        <v>2</v>
      </c>
      <c r="N13" s="33">
        <f>'расчет показателей гр1'!R13</f>
        <v>94.731919515867077</v>
      </c>
      <c r="O13" s="40">
        <v>5</v>
      </c>
      <c r="P13" s="33">
        <f>'расчет показателей гр1'!U13</f>
        <v>15.29506479735074</v>
      </c>
      <c r="Q13" s="40">
        <v>0</v>
      </c>
    </row>
    <row r="14" spans="1:17" ht="31.5" x14ac:dyDescent="0.2">
      <c r="A14" s="8">
        <v>950</v>
      </c>
      <c r="B14" s="23" t="s">
        <v>736</v>
      </c>
      <c r="C14" s="39">
        <f t="shared" si="0"/>
        <v>2.8000000000000003</v>
      </c>
      <c r="D14" s="5" t="e">
        <f>'расчет показателей гр1'!E14</f>
        <v>#VALUE!</v>
      </c>
      <c r="E14" s="29">
        <v>2</v>
      </c>
      <c r="F14" s="33">
        <f>'расчет показателей гр1'!H14</f>
        <v>0.25358593164507737</v>
      </c>
      <c r="G14" s="40">
        <v>5</v>
      </c>
      <c r="H14" s="5">
        <f>'расчет показателей гр1'!I14</f>
        <v>0</v>
      </c>
      <c r="I14" s="29">
        <v>5</v>
      </c>
      <c r="J14" s="5">
        <f>'расчет показателей гр1'!K14</f>
        <v>0</v>
      </c>
      <c r="K14" s="40">
        <v>5</v>
      </c>
      <c r="L14" s="33" t="e">
        <f>'расчет показателей гр1'!O14</f>
        <v>#VALUE!</v>
      </c>
      <c r="M14" s="29">
        <v>2</v>
      </c>
      <c r="N14" s="33">
        <f>'расчет показателей гр1'!R14</f>
        <v>75.306543644530777</v>
      </c>
      <c r="O14" s="40">
        <v>1</v>
      </c>
      <c r="P14" s="33">
        <f>'расчет показателей гр1'!U14</f>
        <v>9.7496765994144745</v>
      </c>
      <c r="Q14" s="40">
        <v>0</v>
      </c>
    </row>
    <row r="15" spans="1:17" ht="31.5" x14ac:dyDescent="0.2">
      <c r="A15" s="8">
        <v>951</v>
      </c>
      <c r="B15" s="23" t="s">
        <v>737</v>
      </c>
      <c r="C15" s="39">
        <f t="shared" si="0"/>
        <v>2.8000000000000003</v>
      </c>
      <c r="D15" s="5" t="e">
        <f>'расчет показателей гр1'!E15</f>
        <v>#VALUE!</v>
      </c>
      <c r="E15" s="29">
        <v>2</v>
      </c>
      <c r="F15" s="33">
        <f>'расчет показателей гр1'!H15</f>
        <v>0</v>
      </c>
      <c r="G15" s="40">
        <v>5</v>
      </c>
      <c r="H15" s="5">
        <f>'расчет показателей гр1'!I15</f>
        <v>0</v>
      </c>
      <c r="I15" s="29">
        <v>5</v>
      </c>
      <c r="J15" s="5">
        <f>'расчет показателей гр1'!K15</f>
        <v>0</v>
      </c>
      <c r="K15" s="40">
        <v>5</v>
      </c>
      <c r="L15" s="33" t="e">
        <f>'расчет показателей гр1'!O15</f>
        <v>#VALUE!</v>
      </c>
      <c r="M15" s="29">
        <v>2</v>
      </c>
      <c r="N15" s="33">
        <f>'расчет показателей гр1'!R15</f>
        <v>76.054354130416769</v>
      </c>
      <c r="O15" s="40">
        <v>1</v>
      </c>
      <c r="P15" s="33">
        <f>'расчет показателей гр1'!U15</f>
        <v>16.090368198672071</v>
      </c>
      <c r="Q15" s="40">
        <v>0</v>
      </c>
    </row>
    <row r="16" spans="1:17" ht="31.5" x14ac:dyDescent="0.2">
      <c r="A16" s="8">
        <v>952</v>
      </c>
      <c r="B16" s="23" t="s">
        <v>738</v>
      </c>
      <c r="C16" s="39">
        <f t="shared" si="0"/>
        <v>4.5</v>
      </c>
      <c r="D16" s="5">
        <f>'расчет показателей гр1'!E16</f>
        <v>0</v>
      </c>
      <c r="E16" s="29">
        <v>5</v>
      </c>
      <c r="F16" s="33">
        <f>'расчет показателей гр1'!H16</f>
        <v>8.2513586582264651</v>
      </c>
      <c r="G16" s="40">
        <v>4</v>
      </c>
      <c r="H16" s="5">
        <f>'расчет показателей гр1'!I16</f>
        <v>0</v>
      </c>
      <c r="I16" s="29">
        <v>5</v>
      </c>
      <c r="J16" s="5">
        <f>'расчет показателей гр1'!K16</f>
        <v>0</v>
      </c>
      <c r="K16" s="40">
        <v>5</v>
      </c>
      <c r="L16" s="33" t="e">
        <f>'расчет показателей гр1'!O16</f>
        <v>#VALUE!</v>
      </c>
      <c r="M16" s="29">
        <v>2</v>
      </c>
      <c r="N16" s="33">
        <f>'расчет показателей гр1'!R16</f>
        <v>97.262501275181066</v>
      </c>
      <c r="O16" s="40">
        <v>5</v>
      </c>
      <c r="P16" s="33">
        <f>'расчет показателей гр1'!U16</f>
        <v>93.450411087335155</v>
      </c>
      <c r="Q16" s="40">
        <v>5</v>
      </c>
    </row>
    <row r="18" spans="1:17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2.7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B20" s="10"/>
    </row>
    <row r="21" spans="1:17" x14ac:dyDescent="0.25">
      <c r="B21" s="9"/>
    </row>
    <row r="22" spans="1:17" x14ac:dyDescent="0.25">
      <c r="B22" s="9"/>
    </row>
    <row r="23" spans="1:17" x14ac:dyDescent="0.25">
      <c r="B23" s="9"/>
    </row>
  </sheetData>
  <autoFilter ref="A3:W16"/>
  <mergeCells count="12">
    <mergeCell ref="A1:Q1"/>
    <mergeCell ref="A2:Q2"/>
    <mergeCell ref="C3:C4"/>
    <mergeCell ref="D3:E3"/>
    <mergeCell ref="B3:B4"/>
    <mergeCell ref="A3:A4"/>
    <mergeCell ref="F3:G3"/>
    <mergeCell ref="H3:I3"/>
    <mergeCell ref="J3:K3"/>
    <mergeCell ref="L3:M3"/>
    <mergeCell ref="N3:O3"/>
    <mergeCell ref="P3:Q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D9" sqref="D9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7.28515625" customWidth="1"/>
    <col min="5" max="5" width="9.28515625" customWidth="1"/>
  </cols>
  <sheetData>
    <row r="1" spans="1:4" ht="39.75" customHeight="1" x14ac:dyDescent="0.2">
      <c r="A1" s="70" t="s">
        <v>813</v>
      </c>
      <c r="B1" s="70"/>
      <c r="C1" s="70"/>
      <c r="D1" s="70"/>
    </row>
    <row r="2" spans="1:4" ht="19.5" customHeight="1" thickBot="1" x14ac:dyDescent="0.25">
      <c r="A2" s="72"/>
      <c r="B2" s="72"/>
      <c r="C2" s="72"/>
      <c r="D2" s="72"/>
    </row>
    <row r="3" spans="1:4" ht="78.75" customHeight="1" thickTop="1" thickBot="1" x14ac:dyDescent="0.25">
      <c r="A3" s="6" t="s">
        <v>726</v>
      </c>
      <c r="B3" s="6" t="s">
        <v>783</v>
      </c>
      <c r="C3" s="4" t="s">
        <v>792</v>
      </c>
      <c r="D3" s="4" t="s">
        <v>727</v>
      </c>
    </row>
    <row r="4" spans="1:4" ht="20.25" customHeight="1" thickTop="1" x14ac:dyDescent="0.2">
      <c r="A4" s="7">
        <v>482</v>
      </c>
      <c r="B4" s="22" t="s">
        <v>728</v>
      </c>
      <c r="C4" s="38">
        <f>(0.3*'1Качество управления расходами'!C5)+(0.25*'2Качество управления доходами'!C5)+(0.2*'3Качество организ. контр.иауд. '!C5)+(0.15*'4Совершенст.качест. оказ.мун.ус'!C5)+(0.1*'5Обеспеч.публичн.и открытости'!C5)</f>
        <v>2.7800000000000002</v>
      </c>
      <c r="D4" s="41">
        <v>12</v>
      </c>
    </row>
    <row r="5" spans="1:4" ht="20.25" customHeight="1" x14ac:dyDescent="0.2">
      <c r="A5" s="8">
        <v>703</v>
      </c>
      <c r="B5" s="23" t="s">
        <v>729</v>
      </c>
      <c r="C5" s="38">
        <f>(0.3*'1Качество управления расходами'!C6)+(0.25*'2Качество управления доходами'!C6)+(0.2*'3Качество организ. контр.иауд. '!C6)+(0.15*'4Совершенст.качест. оказ.мун.ус'!C6)+(0.1*'5Обеспеч.публичн.и открытости'!C6)</f>
        <v>3.35</v>
      </c>
      <c r="D5" s="41">
        <v>6</v>
      </c>
    </row>
    <row r="6" spans="1:4" ht="16.5" customHeight="1" x14ac:dyDescent="0.2">
      <c r="A6" s="8">
        <v>705</v>
      </c>
      <c r="B6" s="23" t="s">
        <v>730</v>
      </c>
      <c r="C6" s="38">
        <f>(0.3*'1Качество управления расходами'!C7)+(0.25*'2Качество управления доходами'!C7)+(0.2*'3Качество организ. контр.иауд. '!C7)+(0.15*'4Совершенст.качест. оказ.мун.ус'!C7)+(0.1*'5Обеспеч.публичн.и открытости'!C7)</f>
        <v>3.17</v>
      </c>
      <c r="D6" s="42">
        <v>8</v>
      </c>
    </row>
    <row r="7" spans="1:4" ht="18.75" customHeight="1" x14ac:dyDescent="0.2">
      <c r="A7" s="8">
        <v>706</v>
      </c>
      <c r="B7" s="23" t="s">
        <v>731</v>
      </c>
      <c r="C7" s="38">
        <f>(0.3*'1Качество управления расходами'!C8)+(0.25*'2Качество управления доходами'!C8)+(0.2*'3Качество организ. контр.иауд. '!C8)+(0.15*'4Совершенст.качест. оказ.мун.ус'!C8)+(0.1*'5Обеспеч.публичн.и открытости'!C8)</f>
        <v>3.7524999999999999</v>
      </c>
      <c r="D7" s="41">
        <v>3</v>
      </c>
    </row>
    <row r="8" spans="1:4" ht="17.25" customHeight="1" x14ac:dyDescent="0.2">
      <c r="A8" s="8">
        <v>707</v>
      </c>
      <c r="B8" s="23" t="s">
        <v>732</v>
      </c>
      <c r="C8" s="38">
        <f>(0.3*'1Качество управления расходами'!C9)+(0.25*'2Качество управления доходами'!C9)+(0.2*'3Качество организ. контр.иауд. '!C9)+(0.15*'4Совершенст.качест. оказ.мун.ус'!C9)+(0.1*'5Обеспеч.публичн.и открытости'!C9)</f>
        <v>3.7824999999999998</v>
      </c>
      <c r="D8" s="41">
        <v>2</v>
      </c>
    </row>
    <row r="9" spans="1:4" ht="18" customHeight="1" x14ac:dyDescent="0.2">
      <c r="A9" s="8">
        <v>708</v>
      </c>
      <c r="B9" s="23" t="s">
        <v>733</v>
      </c>
      <c r="C9" s="38">
        <f>(0.3*'1Качество управления расходами'!C10)+(0.25*'2Качество управления доходами'!C10)+(0.2*'3Качество организ. контр.иауд. '!C10)+(0.15*'4Совершенст.качест. оказ.мун.ус'!C10)+(0.1*'5Обеспеч.публичн.и открытости'!C10)</f>
        <v>2.875</v>
      </c>
      <c r="D9" s="41">
        <v>11</v>
      </c>
    </row>
    <row r="10" spans="1:4" ht="31.5" x14ac:dyDescent="0.2">
      <c r="A10" s="8">
        <v>709</v>
      </c>
      <c r="B10" s="23" t="s">
        <v>734</v>
      </c>
      <c r="C10" s="38">
        <f>(0.3*'1Качество управления расходами'!C11)+(0.25*'2Качество управления доходами'!C11)+(0.2*'3Качество организ. контр.иауд. '!C11)+(0.15*'4Совершенст.качест. оказ.мун.ус'!C11)+(0.1*'5Обеспеч.публичн.и открытости'!C11)</f>
        <v>2.9725000000000001</v>
      </c>
      <c r="D10" s="41">
        <v>10</v>
      </c>
    </row>
    <row r="11" spans="1:4" ht="31.5" x14ac:dyDescent="0.2">
      <c r="A11" s="8">
        <v>900</v>
      </c>
      <c r="B11" s="23" t="s">
        <v>755</v>
      </c>
      <c r="C11" s="38">
        <f>(0.3*'1Качество управления расходами'!C12)+(0.25*'2Качество управления доходами'!C12)+(0.2*'3Качество организ. контр.иауд. '!C12)+(0.15*'4Совершенст.качест. оказ.мун.ус'!C12)+(0.1*'5Обеспеч.публичн.и открытости'!C12)</f>
        <v>3.35</v>
      </c>
      <c r="D11" s="41">
        <v>7</v>
      </c>
    </row>
    <row r="12" spans="1:4" ht="20.25" customHeight="1" x14ac:dyDescent="0.2">
      <c r="A12" s="8">
        <v>901</v>
      </c>
      <c r="B12" s="23" t="s">
        <v>735</v>
      </c>
      <c r="C12" s="38">
        <f>(0.3*'1Качество управления расходами'!C13)+(0.25*'2Качество управления доходами'!C13)+(0.2*'3Качество организ. контр.иауд. '!C13)+(0.15*'4Совершенст.качест. оказ.мун.ус'!C13)+(0.1*'5Обеспеч.публичн.и открытости'!C13)</f>
        <v>3.43</v>
      </c>
      <c r="D12" s="41">
        <v>5</v>
      </c>
    </row>
    <row r="13" spans="1:4" ht="31.5" x14ac:dyDescent="0.2">
      <c r="A13" s="8">
        <v>950</v>
      </c>
      <c r="B13" s="23" t="s">
        <v>736</v>
      </c>
      <c r="C13" s="38">
        <f>(0.3*'1Качество управления расходами'!C14)+(0.25*'2Качество управления доходами'!C14)+(0.2*'3Качество организ. контр.иауд. '!C14)+(0.15*'4Совершенст.качест. оказ.мун.ус'!C14)+(0.1*'5Обеспеч.публичн.и открытости'!C14)</f>
        <v>3.0225</v>
      </c>
      <c r="D13" s="41">
        <v>9</v>
      </c>
    </row>
    <row r="14" spans="1:4" ht="34.5" customHeight="1" x14ac:dyDescent="0.2">
      <c r="A14" s="8">
        <v>951</v>
      </c>
      <c r="B14" s="23" t="s">
        <v>737</v>
      </c>
      <c r="C14" s="38">
        <f>(0.3*'1Качество управления расходами'!C15)+(0.25*'2Качество управления доходами'!C15)+(0.2*'3Качество организ. контр.иауд. '!C15)+(0.15*'4Совершенст.качест. оказ.мун.ус'!C15)+(0.1*'5Обеспеч.публичн.и открытости'!C15)</f>
        <v>3.8524999999999996</v>
      </c>
      <c r="D14" s="41">
        <v>1</v>
      </c>
    </row>
    <row r="15" spans="1:4" ht="31.5" x14ac:dyDescent="0.2">
      <c r="A15" s="8">
        <v>952</v>
      </c>
      <c r="B15" s="23" t="s">
        <v>738</v>
      </c>
      <c r="C15" s="38">
        <f>(0.3*'1Качество управления расходами'!C16)+(0.25*'2Качество управления доходами'!C16)+(0.2*'3Качество организ. контр.иауд. '!C16)+(0.15*'4Совершенст.качест. оказ.мун.ус'!C16)+(0.1*'5Обеспеч.публичн.и открытости'!C16)</f>
        <v>3.4824999999999999</v>
      </c>
      <c r="D15" s="41">
        <v>4</v>
      </c>
    </row>
    <row r="17" spans="1:4" ht="12.75" customHeight="1" x14ac:dyDescent="0.2">
      <c r="A17" s="3"/>
      <c r="B17" s="3"/>
      <c r="C17" s="3"/>
      <c r="D17" s="3"/>
    </row>
  </sheetData>
  <autoFilter ref="A3:J15"/>
  <sortState ref="A20:D31">
    <sortCondition descending="1" ref="C20:C31"/>
  </sortState>
  <mergeCells count="2">
    <mergeCell ref="A1:D1"/>
    <mergeCell ref="A2:D2"/>
  </mergeCells>
  <phoneticPr fontId="2" type="noConversion"/>
  <conditionalFormatting sqref="D4:D15">
    <cfRule type="iconSet" priority="25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workbookViewId="0">
      <selection activeCell="N19" sqref="N19"/>
    </sheetView>
  </sheetViews>
  <sheetFormatPr defaultColWidth="9.140625" defaultRowHeight="15" x14ac:dyDescent="0.25"/>
  <cols>
    <col min="1" max="4" width="16.140625" style="11" customWidth="1"/>
    <col min="5" max="5" width="0" style="11" hidden="1" customWidth="1"/>
    <col min="6" max="16384" width="9.140625" style="11"/>
  </cols>
  <sheetData>
    <row r="1" spans="1:4" ht="30" customHeight="1" x14ac:dyDescent="0.25"/>
    <row r="2" spans="1:4" x14ac:dyDescent="0.25">
      <c r="A2" s="12" t="s">
        <v>13</v>
      </c>
      <c r="B2" s="13" t="s">
        <v>13</v>
      </c>
      <c r="C2" s="89" t="s">
        <v>722</v>
      </c>
      <c r="D2" s="90"/>
    </row>
    <row r="3" spans="1:4" ht="63.75" x14ac:dyDescent="0.25">
      <c r="A3" s="14" t="s">
        <v>13</v>
      </c>
      <c r="B3" s="15" t="s">
        <v>13</v>
      </c>
      <c r="C3" s="16" t="s">
        <v>723</v>
      </c>
      <c r="D3" s="16" t="s">
        <v>17</v>
      </c>
    </row>
    <row r="4" spans="1:4" x14ac:dyDescent="0.25">
      <c r="A4" s="16" t="s">
        <v>19</v>
      </c>
      <c r="B4" s="16" t="s">
        <v>11</v>
      </c>
      <c r="C4" s="18">
        <v>272458.73804999999</v>
      </c>
      <c r="D4" s="18">
        <v>48197.297149999999</v>
      </c>
    </row>
    <row r="5" spans="1:4" x14ac:dyDescent="0.25">
      <c r="A5" s="16" t="s">
        <v>20</v>
      </c>
      <c r="B5" s="16" t="s">
        <v>21</v>
      </c>
      <c r="C5" s="18">
        <v>188553275.98464</v>
      </c>
      <c r="D5" s="18">
        <v>27073074.261670001</v>
      </c>
    </row>
    <row r="6" spans="1:4" ht="38.25" x14ac:dyDescent="0.25">
      <c r="A6" s="16" t="s">
        <v>22</v>
      </c>
      <c r="B6" s="16" t="s">
        <v>23</v>
      </c>
      <c r="C6" s="18">
        <v>87830438.072530001</v>
      </c>
      <c r="D6" s="18">
        <v>13487960.87566</v>
      </c>
    </row>
    <row r="7" spans="1:4" x14ac:dyDescent="0.25">
      <c r="A7" s="16" t="s">
        <v>24</v>
      </c>
      <c r="B7" s="16" t="s">
        <v>0</v>
      </c>
      <c r="C7" s="18">
        <v>32355445.397829998</v>
      </c>
      <c r="D7" s="18">
        <v>4236414.7733100001</v>
      </c>
    </row>
    <row r="8" spans="1:4" ht="51" x14ac:dyDescent="0.25">
      <c r="A8" s="16" t="s">
        <v>25</v>
      </c>
      <c r="B8" s="16" t="s">
        <v>26</v>
      </c>
      <c r="C8" s="18">
        <v>763164.44495999999</v>
      </c>
      <c r="D8" s="18">
        <v>153326.59877000001</v>
      </c>
    </row>
    <row r="9" spans="1:4" x14ac:dyDescent="0.25">
      <c r="A9" s="16" t="s">
        <v>27</v>
      </c>
      <c r="B9" s="16" t="s">
        <v>1</v>
      </c>
      <c r="C9" s="18">
        <v>8561062.2332400009</v>
      </c>
      <c r="D9" s="18">
        <v>936926.11870999995</v>
      </c>
    </row>
    <row r="10" spans="1:4" x14ac:dyDescent="0.25">
      <c r="A10" s="16" t="s">
        <v>28</v>
      </c>
      <c r="B10" s="16" t="s">
        <v>29</v>
      </c>
      <c r="C10" s="18">
        <v>328386.16813000001</v>
      </c>
      <c r="D10" s="18">
        <v>49469.528830000003</v>
      </c>
    </row>
    <row r="11" spans="1:4" x14ac:dyDescent="0.25">
      <c r="A11" s="16" t="s">
        <v>30</v>
      </c>
      <c r="B11" s="16" t="s">
        <v>2</v>
      </c>
      <c r="C11" s="18">
        <v>844433.75548000005</v>
      </c>
      <c r="D11" s="18">
        <v>178751.26391000001</v>
      </c>
    </row>
    <row r="12" spans="1:4" ht="38.25" x14ac:dyDescent="0.25">
      <c r="A12" s="16" t="s">
        <v>31</v>
      </c>
      <c r="B12" s="16" t="s">
        <v>32</v>
      </c>
      <c r="C12" s="18">
        <v>1667897.5300499999</v>
      </c>
      <c r="D12" s="18">
        <v>338209.75654999999</v>
      </c>
    </row>
    <row r="13" spans="1:4" x14ac:dyDescent="0.25">
      <c r="A13" s="16" t="s">
        <v>33</v>
      </c>
      <c r="B13" s="16" t="s">
        <v>3</v>
      </c>
      <c r="C13" s="18">
        <v>589929.03203</v>
      </c>
      <c r="D13" s="18">
        <v>113389.17124</v>
      </c>
    </row>
    <row r="14" spans="1:4" x14ac:dyDescent="0.25">
      <c r="A14" s="16" t="s">
        <v>34</v>
      </c>
      <c r="B14" s="16" t="s">
        <v>4</v>
      </c>
      <c r="C14" s="18">
        <v>2040828.0545000001</v>
      </c>
      <c r="D14" s="18">
        <v>326029.41291000001</v>
      </c>
    </row>
    <row r="15" spans="1:4" x14ac:dyDescent="0.25">
      <c r="A15" s="16" t="s">
        <v>35</v>
      </c>
      <c r="B15" s="16" t="s">
        <v>5</v>
      </c>
      <c r="C15" s="18">
        <v>1503506.06538</v>
      </c>
      <c r="D15" s="18">
        <v>251936.56114999999</v>
      </c>
    </row>
    <row r="16" spans="1:4" x14ac:dyDescent="0.25">
      <c r="A16" s="16" t="s">
        <v>36</v>
      </c>
      <c r="B16" s="16" t="s">
        <v>6</v>
      </c>
      <c r="C16" s="18">
        <v>2567669.0517000002</v>
      </c>
      <c r="D16" s="18">
        <v>330868.76874000003</v>
      </c>
    </row>
    <row r="17" spans="1:4" x14ac:dyDescent="0.25">
      <c r="A17" s="16" t="s">
        <v>37</v>
      </c>
      <c r="B17" s="16" t="s">
        <v>7</v>
      </c>
      <c r="C17" s="18">
        <v>2974346.9534300002</v>
      </c>
      <c r="D17" s="18">
        <v>550316.06550999999</v>
      </c>
    </row>
    <row r="18" spans="1:4" x14ac:dyDescent="0.25">
      <c r="A18" s="16" t="s">
        <v>38</v>
      </c>
      <c r="B18" s="16" t="s">
        <v>8</v>
      </c>
      <c r="C18" s="18">
        <v>3046452.4931399999</v>
      </c>
      <c r="D18" s="18">
        <v>453293.18823999999</v>
      </c>
    </row>
    <row r="19" spans="1:4" ht="38.25" x14ac:dyDescent="0.25">
      <c r="A19" s="16" t="s">
        <v>39</v>
      </c>
      <c r="B19" s="16" t="s">
        <v>40</v>
      </c>
      <c r="C19" s="18">
        <v>1765891.33928</v>
      </c>
      <c r="D19" s="18">
        <v>345907.4669</v>
      </c>
    </row>
    <row r="20" spans="1:4" ht="38.25" x14ac:dyDescent="0.25">
      <c r="A20" s="16" t="s">
        <v>41</v>
      </c>
      <c r="B20" s="16" t="s">
        <v>42</v>
      </c>
      <c r="C20" s="18">
        <v>961766.88309999998</v>
      </c>
      <c r="D20" s="18">
        <v>176277.81411000001</v>
      </c>
    </row>
    <row r="21" spans="1:4" ht="38.25" x14ac:dyDescent="0.25">
      <c r="A21" s="16" t="s">
        <v>43</v>
      </c>
      <c r="B21" s="16" t="s">
        <v>44</v>
      </c>
      <c r="C21" s="18">
        <v>511118.27544</v>
      </c>
      <c r="D21" s="18">
        <v>94020.341549999997</v>
      </c>
    </row>
    <row r="22" spans="1:4" ht="51" x14ac:dyDescent="0.25">
      <c r="A22" s="16" t="s">
        <v>45</v>
      </c>
      <c r="B22" s="16" t="s">
        <v>46</v>
      </c>
      <c r="C22" s="18">
        <v>459650.94169000001</v>
      </c>
      <c r="D22" s="18">
        <v>116950.11212000001</v>
      </c>
    </row>
    <row r="23" spans="1:4" ht="38.25" x14ac:dyDescent="0.25">
      <c r="A23" s="16" t="s">
        <v>47</v>
      </c>
      <c r="B23" s="16" t="s">
        <v>48</v>
      </c>
      <c r="C23" s="18">
        <v>1263849.26431</v>
      </c>
      <c r="D23" s="18">
        <v>251191.18810999999</v>
      </c>
    </row>
    <row r="24" spans="1:4" x14ac:dyDescent="0.25">
      <c r="A24" s="16" t="s">
        <v>49</v>
      </c>
      <c r="B24" s="16" t="s">
        <v>9</v>
      </c>
      <c r="C24" s="18">
        <v>725155.90508000006</v>
      </c>
      <c r="D24" s="18">
        <v>129812.98974999999</v>
      </c>
    </row>
    <row r="25" spans="1:4" ht="38.25" x14ac:dyDescent="0.25">
      <c r="A25" s="16" t="s">
        <v>50</v>
      </c>
      <c r="B25" s="16" t="s">
        <v>51</v>
      </c>
      <c r="C25" s="18">
        <v>351254.34340000001</v>
      </c>
      <c r="D25" s="18">
        <v>70627.089099999997</v>
      </c>
    </row>
    <row r="26" spans="1:4" ht="38.25" x14ac:dyDescent="0.25">
      <c r="A26" s="16" t="s">
        <v>52</v>
      </c>
      <c r="B26" s="16" t="s">
        <v>53</v>
      </c>
      <c r="C26" s="18">
        <v>638703.26002000005</v>
      </c>
      <c r="D26" s="18">
        <v>126708.58061</v>
      </c>
    </row>
    <row r="27" spans="1:4" ht="38.25" x14ac:dyDescent="0.25">
      <c r="A27" s="16" t="s">
        <v>54</v>
      </c>
      <c r="B27" s="16" t="s">
        <v>55</v>
      </c>
      <c r="C27" s="18">
        <v>861030.36817999999</v>
      </c>
      <c r="D27" s="18">
        <v>158706.35550999999</v>
      </c>
    </row>
    <row r="28" spans="1:4" ht="38.25" x14ac:dyDescent="0.25">
      <c r="A28" s="16" t="s">
        <v>56</v>
      </c>
      <c r="B28" s="16" t="s">
        <v>57</v>
      </c>
      <c r="C28" s="18">
        <v>426766.59623999998</v>
      </c>
      <c r="D28" s="18">
        <v>71413.891059999994</v>
      </c>
    </row>
    <row r="29" spans="1:4" ht="38.25" x14ac:dyDescent="0.25">
      <c r="A29" s="16" t="s">
        <v>58</v>
      </c>
      <c r="B29" s="16" t="s">
        <v>59</v>
      </c>
      <c r="C29" s="18">
        <v>1008094.22488</v>
      </c>
      <c r="D29" s="18">
        <v>183357.89726999999</v>
      </c>
    </row>
    <row r="30" spans="1:4" ht="38.25" x14ac:dyDescent="0.25">
      <c r="A30" s="16" t="s">
        <v>60</v>
      </c>
      <c r="B30" s="16" t="s">
        <v>61</v>
      </c>
      <c r="C30" s="18">
        <v>1520048.6016800001</v>
      </c>
      <c r="D30" s="18">
        <v>263023.80875000003</v>
      </c>
    </row>
    <row r="31" spans="1:4" ht="51" x14ac:dyDescent="0.25">
      <c r="A31" s="16" t="s">
        <v>62</v>
      </c>
      <c r="B31" s="16" t="s">
        <v>63</v>
      </c>
      <c r="C31" s="18">
        <v>692529.94003000006</v>
      </c>
      <c r="D31" s="18">
        <v>148874.41316</v>
      </c>
    </row>
    <row r="32" spans="1:4" ht="38.25" x14ac:dyDescent="0.25">
      <c r="A32" s="16" t="s">
        <v>64</v>
      </c>
      <c r="B32" s="16" t="s">
        <v>65</v>
      </c>
      <c r="C32" s="18">
        <v>1291403.76813</v>
      </c>
      <c r="D32" s="18">
        <v>306718.40033999999</v>
      </c>
    </row>
    <row r="33" spans="1:4" ht="38.25" x14ac:dyDescent="0.25">
      <c r="A33" s="16" t="s">
        <v>66</v>
      </c>
      <c r="B33" s="16" t="s">
        <v>67</v>
      </c>
      <c r="C33" s="18">
        <v>1185941.6509799999</v>
      </c>
      <c r="D33" s="18">
        <v>166399.80254</v>
      </c>
    </row>
    <row r="34" spans="1:4" ht="38.25" x14ac:dyDescent="0.25">
      <c r="A34" s="16" t="s">
        <v>68</v>
      </c>
      <c r="B34" s="16" t="s">
        <v>69</v>
      </c>
      <c r="C34" s="18">
        <v>909519.34001000004</v>
      </c>
      <c r="D34" s="18">
        <v>165810.87591999999</v>
      </c>
    </row>
    <row r="35" spans="1:4" ht="38.25" x14ac:dyDescent="0.25">
      <c r="A35" s="16" t="s">
        <v>70</v>
      </c>
      <c r="B35" s="16" t="s">
        <v>71</v>
      </c>
      <c r="C35" s="18">
        <v>641105.72812999994</v>
      </c>
      <c r="D35" s="18">
        <v>109521.16138999999</v>
      </c>
    </row>
    <row r="36" spans="1:4" x14ac:dyDescent="0.25">
      <c r="A36" s="16" t="s">
        <v>72</v>
      </c>
      <c r="B36" s="16" t="s">
        <v>10</v>
      </c>
      <c r="C36" s="18">
        <v>499303.75919999997</v>
      </c>
      <c r="D36" s="18">
        <v>89773.481100000005</v>
      </c>
    </row>
    <row r="37" spans="1:4" ht="38.25" x14ac:dyDescent="0.25">
      <c r="A37" s="16" t="s">
        <v>73</v>
      </c>
      <c r="B37" s="16" t="s">
        <v>74</v>
      </c>
      <c r="C37" s="18">
        <v>689901.36367999995</v>
      </c>
      <c r="D37" s="18">
        <v>127303.33566</v>
      </c>
    </row>
    <row r="38" spans="1:4" ht="38.25" x14ac:dyDescent="0.25">
      <c r="A38" s="16" t="s">
        <v>75</v>
      </c>
      <c r="B38" s="16" t="s">
        <v>76</v>
      </c>
      <c r="C38" s="18">
        <v>4574355.7226900002</v>
      </c>
      <c r="D38" s="18">
        <v>715906.87040000001</v>
      </c>
    </row>
    <row r="39" spans="1:4" ht="38.25" x14ac:dyDescent="0.25">
      <c r="A39" s="16" t="s">
        <v>77</v>
      </c>
      <c r="B39" s="16" t="s">
        <v>78</v>
      </c>
      <c r="C39" s="18">
        <v>588859.11841999996</v>
      </c>
      <c r="D39" s="18">
        <v>116959.2096</v>
      </c>
    </row>
    <row r="40" spans="1:4" ht="38.25" x14ac:dyDescent="0.25">
      <c r="A40" s="16" t="s">
        <v>79</v>
      </c>
      <c r="B40" s="16" t="s">
        <v>80</v>
      </c>
      <c r="C40" s="18">
        <v>688784.72572999995</v>
      </c>
      <c r="D40" s="18">
        <v>117984.98712999999</v>
      </c>
    </row>
    <row r="41" spans="1:4" ht="38.25" x14ac:dyDescent="0.25">
      <c r="A41" s="16" t="s">
        <v>81</v>
      </c>
      <c r="B41" s="16" t="s">
        <v>82</v>
      </c>
      <c r="C41" s="18">
        <v>405443.27419999999</v>
      </c>
      <c r="D41" s="18">
        <v>72453.371729999999</v>
      </c>
    </row>
    <row r="42" spans="1:4" ht="38.25" x14ac:dyDescent="0.25">
      <c r="A42" s="16" t="s">
        <v>83</v>
      </c>
      <c r="B42" s="16" t="s">
        <v>84</v>
      </c>
      <c r="C42" s="18">
        <v>553747.33467999997</v>
      </c>
      <c r="D42" s="18">
        <v>99422.709449999995</v>
      </c>
    </row>
    <row r="43" spans="1:4" ht="38.25" x14ac:dyDescent="0.25">
      <c r="A43" s="16" t="s">
        <v>85</v>
      </c>
      <c r="B43" s="16" t="s">
        <v>86</v>
      </c>
      <c r="C43" s="18">
        <v>649430.12783000001</v>
      </c>
      <c r="D43" s="18">
        <v>124300.58796</v>
      </c>
    </row>
    <row r="44" spans="1:4" ht="38.25" x14ac:dyDescent="0.25">
      <c r="A44" s="16" t="s">
        <v>87</v>
      </c>
      <c r="B44" s="16" t="s">
        <v>88</v>
      </c>
      <c r="C44" s="18">
        <v>1546283.7219499999</v>
      </c>
      <c r="D44" s="18">
        <v>249390.61838</v>
      </c>
    </row>
    <row r="45" spans="1:4" ht="38.25" x14ac:dyDescent="0.25">
      <c r="A45" s="16" t="s">
        <v>89</v>
      </c>
      <c r="B45" s="16" t="s">
        <v>90</v>
      </c>
      <c r="C45" s="18">
        <v>1008953.06305</v>
      </c>
      <c r="D45" s="18">
        <v>183396.87054999999</v>
      </c>
    </row>
    <row r="46" spans="1:4" ht="38.25" x14ac:dyDescent="0.25">
      <c r="A46" s="16" t="s">
        <v>91</v>
      </c>
      <c r="B46" s="16" t="s">
        <v>92</v>
      </c>
      <c r="C46" s="18">
        <v>647880.43770999997</v>
      </c>
      <c r="D46" s="18">
        <v>136785.63930000001</v>
      </c>
    </row>
    <row r="47" spans="1:4" ht="38.25" x14ac:dyDescent="0.25">
      <c r="A47" s="16" t="s">
        <v>93</v>
      </c>
      <c r="B47" s="16" t="s">
        <v>94</v>
      </c>
      <c r="C47" s="18">
        <v>674019.87289</v>
      </c>
      <c r="D47" s="18">
        <v>76868.974679999999</v>
      </c>
    </row>
    <row r="48" spans="1:4" ht="38.25" x14ac:dyDescent="0.25">
      <c r="A48" s="16" t="s">
        <v>95</v>
      </c>
      <c r="B48" s="16" t="s">
        <v>96</v>
      </c>
      <c r="C48" s="18">
        <v>666970.84420000005</v>
      </c>
      <c r="D48" s="18">
        <v>111618.35067</v>
      </c>
    </row>
    <row r="49" spans="1:4" ht="38.25" x14ac:dyDescent="0.25">
      <c r="A49" s="16" t="s">
        <v>97</v>
      </c>
      <c r="B49" s="16" t="s">
        <v>98</v>
      </c>
      <c r="C49" s="18">
        <v>468122.06446000002</v>
      </c>
      <c r="D49" s="18">
        <v>105769.16485</v>
      </c>
    </row>
    <row r="50" spans="1:4" ht="38.25" x14ac:dyDescent="0.25">
      <c r="A50" s="16" t="s">
        <v>99</v>
      </c>
      <c r="B50" s="16" t="s">
        <v>100</v>
      </c>
      <c r="C50" s="18">
        <v>550246.18804000004</v>
      </c>
      <c r="D50" s="18">
        <v>138695.05866000001</v>
      </c>
    </row>
    <row r="51" spans="1:4" x14ac:dyDescent="0.25">
      <c r="A51" s="16" t="s">
        <v>101</v>
      </c>
      <c r="B51" s="16" t="s">
        <v>12</v>
      </c>
      <c r="C51" s="18">
        <v>888726.10530000005</v>
      </c>
      <c r="D51" s="18">
        <v>168880.95233</v>
      </c>
    </row>
    <row r="52" spans="1:4" ht="38.25" x14ac:dyDescent="0.25">
      <c r="A52" s="16" t="s">
        <v>102</v>
      </c>
      <c r="B52" s="16" t="s">
        <v>103</v>
      </c>
      <c r="C52" s="17"/>
      <c r="D52" s="17"/>
    </row>
    <row r="53" spans="1:4" ht="38.25" x14ac:dyDescent="0.25">
      <c r="A53" s="16" t="s">
        <v>104</v>
      </c>
      <c r="B53" s="16" t="s">
        <v>105</v>
      </c>
      <c r="C53" s="18">
        <v>100722837.91211</v>
      </c>
      <c r="D53" s="18">
        <v>13585129.244179999</v>
      </c>
    </row>
    <row r="54" spans="1:4" ht="38.25" x14ac:dyDescent="0.25">
      <c r="A54" s="16" t="s">
        <v>724</v>
      </c>
      <c r="B54" s="16" t="s">
        <v>725</v>
      </c>
      <c r="C54" s="18">
        <v>87858152.893000007</v>
      </c>
      <c r="D54" s="18">
        <v>13487960.87566</v>
      </c>
    </row>
    <row r="55" spans="1:4" x14ac:dyDescent="0.25">
      <c r="A55" s="16" t="s">
        <v>106</v>
      </c>
      <c r="B55" s="16" t="s">
        <v>0</v>
      </c>
      <c r="C55" s="18">
        <v>32355445.397829998</v>
      </c>
      <c r="D55" s="18">
        <v>4236414.7733100001</v>
      </c>
    </row>
    <row r="56" spans="1:4" x14ac:dyDescent="0.25">
      <c r="A56" s="16" t="s">
        <v>107</v>
      </c>
      <c r="B56" s="16" t="s">
        <v>108</v>
      </c>
      <c r="C56" s="18">
        <v>763164.44495999999</v>
      </c>
      <c r="D56" s="18">
        <v>153326.59877000001</v>
      </c>
    </row>
    <row r="57" spans="1:4" ht="38.25" x14ac:dyDescent="0.25">
      <c r="A57" s="16" t="s">
        <v>109</v>
      </c>
      <c r="B57" s="16" t="s">
        <v>110</v>
      </c>
      <c r="C57" s="18">
        <v>78021.171709999995</v>
      </c>
      <c r="D57" s="18">
        <v>17637.09734</v>
      </c>
    </row>
    <row r="58" spans="1:4" ht="51" x14ac:dyDescent="0.25">
      <c r="A58" s="16" t="s">
        <v>111</v>
      </c>
      <c r="B58" s="16" t="s">
        <v>112</v>
      </c>
      <c r="C58" s="18">
        <v>33643.755640000003</v>
      </c>
      <c r="D58" s="18">
        <v>7224.40254</v>
      </c>
    </row>
    <row r="59" spans="1:4" ht="38.25" x14ac:dyDescent="0.25">
      <c r="A59" s="16" t="s">
        <v>113</v>
      </c>
      <c r="B59" s="16" t="s">
        <v>114</v>
      </c>
      <c r="C59" s="18">
        <v>63976.938970000003</v>
      </c>
      <c r="D59" s="18">
        <v>10963.3182</v>
      </c>
    </row>
    <row r="60" spans="1:4" ht="38.25" x14ac:dyDescent="0.25">
      <c r="A60" s="16" t="s">
        <v>115</v>
      </c>
      <c r="B60" s="16" t="s">
        <v>116</v>
      </c>
      <c r="C60" s="18">
        <v>6972.75486</v>
      </c>
      <c r="D60" s="18">
        <v>1612.6288</v>
      </c>
    </row>
    <row r="61" spans="1:4" ht="76.5" x14ac:dyDescent="0.25">
      <c r="A61" s="16" t="s">
        <v>117</v>
      </c>
      <c r="B61" s="16" t="s">
        <v>118</v>
      </c>
      <c r="C61" s="18">
        <v>654404.73273000005</v>
      </c>
      <c r="D61" s="18">
        <v>131831.61285999999</v>
      </c>
    </row>
    <row r="62" spans="1:4" x14ac:dyDescent="0.25">
      <c r="A62" s="16" t="s">
        <v>119</v>
      </c>
      <c r="B62" s="16" t="s">
        <v>1</v>
      </c>
      <c r="C62" s="18">
        <v>8561062.2332400009</v>
      </c>
      <c r="D62" s="18">
        <v>936926.11870999995</v>
      </c>
    </row>
    <row r="63" spans="1:4" x14ac:dyDescent="0.25">
      <c r="A63" s="16" t="s">
        <v>120</v>
      </c>
      <c r="B63" s="16" t="s">
        <v>121</v>
      </c>
      <c r="C63" s="18">
        <v>328386.16813000001</v>
      </c>
      <c r="D63" s="18">
        <v>49469.528830000003</v>
      </c>
    </row>
    <row r="64" spans="1:4" x14ac:dyDescent="0.25">
      <c r="A64" s="16" t="s">
        <v>122</v>
      </c>
      <c r="B64" s="16" t="s">
        <v>2</v>
      </c>
      <c r="C64" s="18">
        <v>844433.75548000005</v>
      </c>
      <c r="D64" s="18">
        <v>178751.26391000001</v>
      </c>
    </row>
    <row r="65" spans="1:4" x14ac:dyDescent="0.25">
      <c r="A65" s="16" t="s">
        <v>123</v>
      </c>
      <c r="B65" s="16" t="s">
        <v>124</v>
      </c>
      <c r="C65" s="18">
        <v>1667897.5300499999</v>
      </c>
      <c r="D65" s="18">
        <v>338209.75654999999</v>
      </c>
    </row>
    <row r="66" spans="1:4" ht="38.25" x14ac:dyDescent="0.25">
      <c r="A66" s="16" t="s">
        <v>125</v>
      </c>
      <c r="B66" s="16" t="s">
        <v>126</v>
      </c>
      <c r="C66" s="18">
        <v>215708.84577000001</v>
      </c>
      <c r="D66" s="18">
        <v>33978.873319999999</v>
      </c>
    </row>
    <row r="67" spans="1:4" ht="38.25" x14ac:dyDescent="0.25">
      <c r="A67" s="16" t="s">
        <v>127</v>
      </c>
      <c r="B67" s="16" t="s">
        <v>128</v>
      </c>
      <c r="C67" s="18">
        <v>92999.717789999995</v>
      </c>
      <c r="D67" s="18">
        <v>14163.42339</v>
      </c>
    </row>
    <row r="68" spans="1:4" ht="38.25" x14ac:dyDescent="0.25">
      <c r="A68" s="16" t="s">
        <v>129</v>
      </c>
      <c r="B68" s="16" t="s">
        <v>130</v>
      </c>
      <c r="C68" s="18">
        <v>10860.65999</v>
      </c>
      <c r="D68" s="18">
        <v>1618.60122</v>
      </c>
    </row>
    <row r="69" spans="1:4" ht="38.25" x14ac:dyDescent="0.25">
      <c r="A69" s="16" t="s">
        <v>131</v>
      </c>
      <c r="B69" s="16" t="s">
        <v>132</v>
      </c>
      <c r="C69" s="18">
        <v>8049.1329100000003</v>
      </c>
      <c r="D69" s="18">
        <v>1981.0747200000001</v>
      </c>
    </row>
    <row r="70" spans="1:4" ht="38.25" x14ac:dyDescent="0.25">
      <c r="A70" s="16" t="s">
        <v>133</v>
      </c>
      <c r="B70" s="16" t="s">
        <v>134</v>
      </c>
      <c r="C70" s="18">
        <v>17816.372909999998</v>
      </c>
      <c r="D70" s="18">
        <v>5311.3068199999998</v>
      </c>
    </row>
    <row r="71" spans="1:4" ht="38.25" x14ac:dyDescent="0.25">
      <c r="A71" s="16" t="s">
        <v>135</v>
      </c>
      <c r="B71" s="16" t="s">
        <v>136</v>
      </c>
      <c r="C71" s="18">
        <v>25268.511689999999</v>
      </c>
      <c r="D71" s="18">
        <v>3267.4954899999998</v>
      </c>
    </row>
    <row r="72" spans="1:4" ht="38.25" x14ac:dyDescent="0.25">
      <c r="A72" s="16" t="s">
        <v>137</v>
      </c>
      <c r="B72" s="16" t="s">
        <v>138</v>
      </c>
      <c r="C72" s="18">
        <v>7432.9482399999997</v>
      </c>
      <c r="D72" s="18">
        <v>1677.6353799999999</v>
      </c>
    </row>
    <row r="73" spans="1:4" ht="38.25" x14ac:dyDescent="0.25">
      <c r="A73" s="16" t="s">
        <v>139</v>
      </c>
      <c r="B73" s="16" t="s">
        <v>140</v>
      </c>
      <c r="C73" s="18">
        <v>12377.56215</v>
      </c>
      <c r="D73" s="18">
        <v>1708.3217199999999</v>
      </c>
    </row>
    <row r="74" spans="1:4" ht="51" x14ac:dyDescent="0.25">
      <c r="A74" s="16" t="s">
        <v>141</v>
      </c>
      <c r="B74" s="16" t="s">
        <v>142</v>
      </c>
      <c r="C74" s="18">
        <v>1328670.9552500001</v>
      </c>
      <c r="D74" s="18">
        <v>285665.52043999999</v>
      </c>
    </row>
    <row r="75" spans="1:4" x14ac:dyDescent="0.25">
      <c r="A75" s="16" t="s">
        <v>143</v>
      </c>
      <c r="B75" s="16" t="s">
        <v>144</v>
      </c>
      <c r="C75" s="18">
        <v>589929.03203</v>
      </c>
      <c r="D75" s="18">
        <v>113389.17124</v>
      </c>
    </row>
    <row r="76" spans="1:4" x14ac:dyDescent="0.25">
      <c r="A76" s="16" t="s">
        <v>145</v>
      </c>
      <c r="B76" s="16" t="s">
        <v>146</v>
      </c>
      <c r="C76" s="18">
        <v>2040828.0545000001</v>
      </c>
      <c r="D76" s="18">
        <v>326029.41291000001</v>
      </c>
    </row>
    <row r="77" spans="1:4" x14ac:dyDescent="0.25">
      <c r="A77" s="16" t="s">
        <v>147</v>
      </c>
      <c r="B77" s="16" t="s">
        <v>5</v>
      </c>
      <c r="C77" s="18">
        <v>1533747.5952000001</v>
      </c>
      <c r="D77" s="18">
        <v>251936.56114999999</v>
      </c>
    </row>
    <row r="78" spans="1:4" x14ac:dyDescent="0.25">
      <c r="A78" s="16" t="s">
        <v>148</v>
      </c>
      <c r="B78" s="16" t="s">
        <v>6</v>
      </c>
      <c r="C78" s="18">
        <v>2567669.0517000002</v>
      </c>
      <c r="D78" s="18">
        <v>330868.76874000003</v>
      </c>
    </row>
    <row r="79" spans="1:4" x14ac:dyDescent="0.25">
      <c r="A79" s="16" t="s">
        <v>149</v>
      </c>
      <c r="B79" s="16" t="s">
        <v>7</v>
      </c>
      <c r="C79" s="18">
        <v>2979751.3434100002</v>
      </c>
      <c r="D79" s="18">
        <v>550316.06550999999</v>
      </c>
    </row>
    <row r="80" spans="1:4" x14ac:dyDescent="0.25">
      <c r="A80" s="16" t="s">
        <v>150</v>
      </c>
      <c r="B80" s="16" t="s">
        <v>151</v>
      </c>
      <c r="C80" s="18">
        <v>3179934.1062799999</v>
      </c>
      <c r="D80" s="18">
        <v>453293.18823999999</v>
      </c>
    </row>
    <row r="81" spans="1:4" x14ac:dyDescent="0.25">
      <c r="A81" s="16" t="s">
        <v>152</v>
      </c>
      <c r="B81" s="16" t="s">
        <v>153</v>
      </c>
      <c r="C81" s="18">
        <v>1757229.94921</v>
      </c>
      <c r="D81" s="18">
        <v>345907.4669</v>
      </c>
    </row>
    <row r="82" spans="1:4" ht="38.25" x14ac:dyDescent="0.25">
      <c r="A82" s="16" t="s">
        <v>154</v>
      </c>
      <c r="B82" s="16" t="s">
        <v>155</v>
      </c>
      <c r="C82" s="18">
        <v>240397.56189000001</v>
      </c>
      <c r="D82" s="18">
        <v>53997.147859999997</v>
      </c>
    </row>
    <row r="83" spans="1:4" ht="38.25" x14ac:dyDescent="0.25">
      <c r="A83" s="16" t="s">
        <v>156</v>
      </c>
      <c r="B83" s="16" t="s">
        <v>157</v>
      </c>
      <c r="C83" s="18">
        <v>17787.021649999999</v>
      </c>
      <c r="D83" s="18">
        <v>3404.7804999999998</v>
      </c>
    </row>
    <row r="84" spans="1:4" ht="38.25" x14ac:dyDescent="0.25">
      <c r="A84" s="16" t="s">
        <v>158</v>
      </c>
      <c r="B84" s="16" t="s">
        <v>159</v>
      </c>
      <c r="C84" s="18">
        <v>15822.546979999999</v>
      </c>
      <c r="D84" s="18">
        <v>3193.2658900000001</v>
      </c>
    </row>
    <row r="85" spans="1:4" ht="38.25" x14ac:dyDescent="0.25">
      <c r="A85" s="16" t="s">
        <v>160</v>
      </c>
      <c r="B85" s="16" t="s">
        <v>161</v>
      </c>
      <c r="C85" s="18">
        <v>30010.98172</v>
      </c>
      <c r="D85" s="18">
        <v>4452.5351300000002</v>
      </c>
    </row>
    <row r="86" spans="1:4" ht="51" x14ac:dyDescent="0.25">
      <c r="A86" s="16" t="s">
        <v>162</v>
      </c>
      <c r="B86" s="16" t="s">
        <v>163</v>
      </c>
      <c r="C86" s="18">
        <v>16054.968129999999</v>
      </c>
      <c r="D86" s="18">
        <v>3394.2051099999999</v>
      </c>
    </row>
    <row r="87" spans="1:4" ht="38.25" x14ac:dyDescent="0.25">
      <c r="A87" s="16" t="s">
        <v>164</v>
      </c>
      <c r="B87" s="16" t="s">
        <v>165</v>
      </c>
      <c r="C87" s="18">
        <v>20487.494719999999</v>
      </c>
      <c r="D87" s="18">
        <v>4887.5878899999998</v>
      </c>
    </row>
    <row r="88" spans="1:4" ht="38.25" x14ac:dyDescent="0.25">
      <c r="A88" s="16" t="s">
        <v>166</v>
      </c>
      <c r="B88" s="16" t="s">
        <v>167</v>
      </c>
      <c r="C88" s="18">
        <v>12983.12789</v>
      </c>
      <c r="D88" s="18">
        <v>3753.7451799999999</v>
      </c>
    </row>
    <row r="89" spans="1:4" ht="38.25" x14ac:dyDescent="0.25">
      <c r="A89" s="16" t="s">
        <v>168</v>
      </c>
      <c r="B89" s="16" t="s">
        <v>169</v>
      </c>
      <c r="C89" s="18">
        <v>11633.842860000001</v>
      </c>
      <c r="D89" s="18">
        <v>2554.7999100000002</v>
      </c>
    </row>
    <row r="90" spans="1:4" ht="51" x14ac:dyDescent="0.25">
      <c r="A90" s="16" t="s">
        <v>170</v>
      </c>
      <c r="B90" s="16" t="s">
        <v>171</v>
      </c>
      <c r="C90" s="18">
        <v>1608265.48407</v>
      </c>
      <c r="D90" s="18">
        <v>316460.82377000002</v>
      </c>
    </row>
    <row r="91" spans="1:4" ht="25.5" x14ac:dyDescent="0.25">
      <c r="A91" s="16" t="s">
        <v>172</v>
      </c>
      <c r="B91" s="16" t="s">
        <v>173</v>
      </c>
      <c r="C91" s="18">
        <v>961766.88309999998</v>
      </c>
      <c r="D91" s="18">
        <v>176277.81411000001</v>
      </c>
    </row>
    <row r="92" spans="1:4" ht="38.25" x14ac:dyDescent="0.25">
      <c r="A92" s="16" t="s">
        <v>174</v>
      </c>
      <c r="B92" s="16" t="s">
        <v>175</v>
      </c>
      <c r="C92" s="18">
        <v>44697.212149999999</v>
      </c>
      <c r="D92" s="18">
        <v>5553.7288099999996</v>
      </c>
    </row>
    <row r="93" spans="1:4" ht="38.25" x14ac:dyDescent="0.25">
      <c r="A93" s="16" t="s">
        <v>176</v>
      </c>
      <c r="B93" s="16" t="s">
        <v>177</v>
      </c>
      <c r="C93" s="18">
        <v>8793.0823799999998</v>
      </c>
      <c r="D93" s="18">
        <v>2127.2014199999999</v>
      </c>
    </row>
    <row r="94" spans="1:4" ht="38.25" x14ac:dyDescent="0.25">
      <c r="A94" s="16" t="s">
        <v>178</v>
      </c>
      <c r="B94" s="16" t="s">
        <v>179</v>
      </c>
      <c r="C94" s="18">
        <v>10088.765170000001</v>
      </c>
      <c r="D94" s="18">
        <v>2104.10779</v>
      </c>
    </row>
    <row r="95" spans="1:4" ht="38.25" x14ac:dyDescent="0.25">
      <c r="A95" s="16" t="s">
        <v>180</v>
      </c>
      <c r="B95" s="16" t="s">
        <v>181</v>
      </c>
      <c r="C95" s="18">
        <v>4961.3027300000003</v>
      </c>
      <c r="D95" s="18">
        <v>1224.74766</v>
      </c>
    </row>
    <row r="96" spans="1:4" ht="38.25" x14ac:dyDescent="0.25">
      <c r="A96" s="16" t="s">
        <v>182</v>
      </c>
      <c r="B96" s="16" t="s">
        <v>183</v>
      </c>
      <c r="C96" s="18">
        <v>11443.27001</v>
      </c>
      <c r="D96" s="18">
        <v>1976.7855199999999</v>
      </c>
    </row>
    <row r="97" spans="1:4" ht="38.25" x14ac:dyDescent="0.25">
      <c r="A97" s="16" t="s">
        <v>184</v>
      </c>
      <c r="B97" s="16" t="s">
        <v>185</v>
      </c>
      <c r="C97" s="18">
        <v>9633.8624999999993</v>
      </c>
      <c r="D97" s="18">
        <v>2171.4238599999999</v>
      </c>
    </row>
    <row r="98" spans="1:4" ht="38.25" x14ac:dyDescent="0.25">
      <c r="A98" s="16" t="s">
        <v>186</v>
      </c>
      <c r="B98" s="16" t="s">
        <v>187</v>
      </c>
      <c r="C98" s="18">
        <v>4127.0152600000001</v>
      </c>
      <c r="D98" s="18">
        <v>1014.86805</v>
      </c>
    </row>
    <row r="99" spans="1:4" ht="38.25" x14ac:dyDescent="0.25">
      <c r="A99" s="16" t="s">
        <v>188</v>
      </c>
      <c r="B99" s="16" t="s">
        <v>189</v>
      </c>
      <c r="C99" s="18">
        <v>9913.4050100000004</v>
      </c>
      <c r="D99" s="18">
        <v>2131.0285600000002</v>
      </c>
    </row>
    <row r="100" spans="1:4" ht="38.25" x14ac:dyDescent="0.25">
      <c r="A100" s="16" t="s">
        <v>190</v>
      </c>
      <c r="B100" s="16" t="s">
        <v>191</v>
      </c>
      <c r="C100" s="18">
        <v>13676.92972</v>
      </c>
      <c r="D100" s="18">
        <v>3035.3053799999998</v>
      </c>
    </row>
    <row r="101" spans="1:4" ht="38.25" x14ac:dyDescent="0.25">
      <c r="A101" s="16" t="s">
        <v>192</v>
      </c>
      <c r="B101" s="16" t="s">
        <v>193</v>
      </c>
      <c r="C101" s="18">
        <v>10535.46254</v>
      </c>
      <c r="D101" s="18">
        <v>2317.5330600000002</v>
      </c>
    </row>
    <row r="102" spans="1:4" ht="38.25" x14ac:dyDescent="0.25">
      <c r="A102" s="16" t="s">
        <v>194</v>
      </c>
      <c r="B102" s="16" t="s">
        <v>195</v>
      </c>
      <c r="C102" s="18">
        <v>7188.2382500000003</v>
      </c>
      <c r="D102" s="18">
        <v>1779.7526700000001</v>
      </c>
    </row>
    <row r="103" spans="1:4" ht="38.25" x14ac:dyDescent="0.25">
      <c r="A103" s="16" t="s">
        <v>196</v>
      </c>
      <c r="B103" s="16" t="s">
        <v>197</v>
      </c>
      <c r="C103" s="18">
        <v>5476.5569500000001</v>
      </c>
      <c r="D103" s="18">
        <v>1117.84077</v>
      </c>
    </row>
    <row r="104" spans="1:4" ht="51" x14ac:dyDescent="0.25">
      <c r="A104" s="16" t="s">
        <v>198</v>
      </c>
      <c r="B104" s="16" t="s">
        <v>199</v>
      </c>
      <c r="C104" s="18">
        <v>895534.89954000001</v>
      </c>
      <c r="D104" s="18">
        <v>167297.80705999999</v>
      </c>
    </row>
    <row r="105" spans="1:4" x14ac:dyDescent="0.25">
      <c r="A105" s="16" t="s">
        <v>200</v>
      </c>
      <c r="B105" s="16" t="s">
        <v>201</v>
      </c>
      <c r="C105" s="18">
        <v>511118.27544</v>
      </c>
      <c r="D105" s="18">
        <v>94020.341549999997</v>
      </c>
    </row>
    <row r="106" spans="1:4" ht="38.25" x14ac:dyDescent="0.25">
      <c r="A106" s="16" t="s">
        <v>202</v>
      </c>
      <c r="B106" s="16" t="s">
        <v>203</v>
      </c>
      <c r="C106" s="18">
        <v>35092.823969999998</v>
      </c>
      <c r="D106" s="18">
        <v>4517.1362499999996</v>
      </c>
    </row>
    <row r="107" spans="1:4" ht="38.25" x14ac:dyDescent="0.25">
      <c r="A107" s="16" t="s">
        <v>204</v>
      </c>
      <c r="B107" s="16" t="s">
        <v>205</v>
      </c>
      <c r="C107" s="18">
        <v>10447.7785</v>
      </c>
      <c r="D107" s="18">
        <v>2247.5580599999998</v>
      </c>
    </row>
    <row r="108" spans="1:4" ht="38.25" x14ac:dyDescent="0.25">
      <c r="A108" s="16" t="s">
        <v>206</v>
      </c>
      <c r="B108" s="16" t="s">
        <v>207</v>
      </c>
      <c r="C108" s="18">
        <v>9650.7681499999999</v>
      </c>
      <c r="D108" s="18">
        <v>1296.8625</v>
      </c>
    </row>
    <row r="109" spans="1:4" ht="38.25" x14ac:dyDescent="0.25">
      <c r="A109" s="16" t="s">
        <v>208</v>
      </c>
      <c r="B109" s="16" t="s">
        <v>209</v>
      </c>
      <c r="C109" s="18">
        <v>4859.30512</v>
      </c>
      <c r="D109" s="18">
        <v>974.69785999999999</v>
      </c>
    </row>
    <row r="110" spans="1:4" ht="38.25" x14ac:dyDescent="0.25">
      <c r="A110" s="16" t="s">
        <v>210</v>
      </c>
      <c r="B110" s="16" t="s">
        <v>211</v>
      </c>
      <c r="C110" s="18">
        <v>5200.933</v>
      </c>
      <c r="D110" s="18">
        <v>1099.2683</v>
      </c>
    </row>
    <row r="111" spans="1:4" ht="38.25" x14ac:dyDescent="0.25">
      <c r="A111" s="16" t="s">
        <v>212</v>
      </c>
      <c r="B111" s="16" t="s">
        <v>213</v>
      </c>
      <c r="C111" s="18">
        <v>8890.8182699999998</v>
      </c>
      <c r="D111" s="18">
        <v>1652.78026</v>
      </c>
    </row>
    <row r="112" spans="1:4" ht="38.25" x14ac:dyDescent="0.25">
      <c r="A112" s="16" t="s">
        <v>214</v>
      </c>
      <c r="B112" s="16" t="s">
        <v>215</v>
      </c>
      <c r="C112" s="18">
        <v>8647.6883300000009</v>
      </c>
      <c r="D112" s="18">
        <v>1999.99305</v>
      </c>
    </row>
    <row r="113" spans="1:4" ht="51" x14ac:dyDescent="0.25">
      <c r="A113" s="16" t="s">
        <v>216</v>
      </c>
      <c r="B113" s="16" t="s">
        <v>217</v>
      </c>
      <c r="C113" s="18">
        <v>456233.13396000001</v>
      </c>
      <c r="D113" s="18">
        <v>86780.720270000005</v>
      </c>
    </row>
    <row r="114" spans="1:4" x14ac:dyDescent="0.25">
      <c r="A114" s="16" t="s">
        <v>218</v>
      </c>
      <c r="B114" s="16" t="s">
        <v>219</v>
      </c>
      <c r="C114" s="18">
        <v>487175.72077000001</v>
      </c>
      <c r="D114" s="18">
        <v>116950.11212000001</v>
      </c>
    </row>
    <row r="115" spans="1:4" ht="38.25" x14ac:dyDescent="0.25">
      <c r="A115" s="16" t="s">
        <v>220</v>
      </c>
      <c r="B115" s="16" t="s">
        <v>221</v>
      </c>
      <c r="C115" s="18">
        <v>26023.978620000002</v>
      </c>
      <c r="D115" s="18">
        <v>4838.1042100000004</v>
      </c>
    </row>
    <row r="116" spans="1:4" ht="38.25" x14ac:dyDescent="0.25">
      <c r="A116" s="16" t="s">
        <v>222</v>
      </c>
      <c r="B116" s="16" t="s">
        <v>223</v>
      </c>
      <c r="C116" s="18">
        <v>4429.8247600000004</v>
      </c>
      <c r="D116" s="18">
        <v>973.89103999999998</v>
      </c>
    </row>
    <row r="117" spans="1:4" ht="38.25" x14ac:dyDescent="0.25">
      <c r="A117" s="16" t="s">
        <v>224</v>
      </c>
      <c r="B117" s="16" t="s">
        <v>225</v>
      </c>
      <c r="C117" s="18">
        <v>4874.2867200000001</v>
      </c>
      <c r="D117" s="18">
        <v>935.07875000000001</v>
      </c>
    </row>
    <row r="118" spans="1:4" ht="38.25" x14ac:dyDescent="0.25">
      <c r="A118" s="16" t="s">
        <v>226</v>
      </c>
      <c r="B118" s="16" t="s">
        <v>227</v>
      </c>
      <c r="C118" s="18">
        <v>7201.8567800000001</v>
      </c>
      <c r="D118" s="18">
        <v>1221.90283</v>
      </c>
    </row>
    <row r="119" spans="1:4" ht="38.25" x14ac:dyDescent="0.25">
      <c r="A119" s="16" t="s">
        <v>228</v>
      </c>
      <c r="B119" s="16" t="s">
        <v>229</v>
      </c>
      <c r="C119" s="18">
        <v>12107.591270000001</v>
      </c>
      <c r="D119" s="18">
        <v>2782.2095899999999</v>
      </c>
    </row>
    <row r="120" spans="1:4" ht="38.25" x14ac:dyDescent="0.25">
      <c r="A120" s="16" t="s">
        <v>230</v>
      </c>
      <c r="B120" s="16" t="s">
        <v>231</v>
      </c>
      <c r="C120" s="18">
        <v>5809.0881499999996</v>
      </c>
      <c r="D120" s="18">
        <v>978.12203</v>
      </c>
    </row>
    <row r="121" spans="1:4" ht="38.25" x14ac:dyDescent="0.25">
      <c r="A121" s="16" t="s">
        <v>232</v>
      </c>
      <c r="B121" s="16" t="s">
        <v>233</v>
      </c>
      <c r="C121" s="18">
        <v>11778.5065</v>
      </c>
      <c r="D121" s="18">
        <v>2028.72099</v>
      </c>
    </row>
    <row r="122" spans="1:4" ht="63.75" x14ac:dyDescent="0.25">
      <c r="A122" s="16" t="s">
        <v>234</v>
      </c>
      <c r="B122" s="16" t="s">
        <v>235</v>
      </c>
      <c r="C122" s="18">
        <v>424490.34003999998</v>
      </c>
      <c r="D122" s="18">
        <v>111152.15682</v>
      </c>
    </row>
    <row r="123" spans="1:4" x14ac:dyDescent="0.25">
      <c r="A123" s="16" t="s">
        <v>236</v>
      </c>
      <c r="B123" s="16" t="s">
        <v>237</v>
      </c>
      <c r="C123" s="18">
        <v>1259284.47893</v>
      </c>
      <c r="D123" s="18">
        <v>251191.18810999999</v>
      </c>
    </row>
    <row r="124" spans="1:4" ht="38.25" x14ac:dyDescent="0.25">
      <c r="A124" s="16" t="s">
        <v>238</v>
      </c>
      <c r="B124" s="16" t="s">
        <v>239</v>
      </c>
      <c r="C124" s="18">
        <v>73939.699800000002</v>
      </c>
      <c r="D124" s="18">
        <v>13175.24287</v>
      </c>
    </row>
    <row r="125" spans="1:4" ht="38.25" x14ac:dyDescent="0.25">
      <c r="A125" s="16" t="s">
        <v>240</v>
      </c>
      <c r="B125" s="16" t="s">
        <v>241</v>
      </c>
      <c r="C125" s="18">
        <v>8887.4007700000002</v>
      </c>
      <c r="D125" s="18">
        <v>1688.76053</v>
      </c>
    </row>
    <row r="126" spans="1:4" ht="38.25" x14ac:dyDescent="0.25">
      <c r="A126" s="16" t="s">
        <v>242</v>
      </c>
      <c r="B126" s="16" t="s">
        <v>243</v>
      </c>
      <c r="C126" s="18">
        <v>12083.606690000001</v>
      </c>
      <c r="D126" s="18">
        <v>2750.28494</v>
      </c>
    </row>
    <row r="127" spans="1:4" ht="38.25" x14ac:dyDescent="0.25">
      <c r="A127" s="16" t="s">
        <v>244</v>
      </c>
      <c r="B127" s="16" t="s">
        <v>245</v>
      </c>
      <c r="C127" s="18">
        <v>20831.722259999999</v>
      </c>
      <c r="D127" s="18">
        <v>5004.6663500000004</v>
      </c>
    </row>
    <row r="128" spans="1:4" ht="38.25" x14ac:dyDescent="0.25">
      <c r="A128" s="16" t="s">
        <v>246</v>
      </c>
      <c r="B128" s="16" t="s">
        <v>247</v>
      </c>
      <c r="C128" s="18">
        <v>9680.4920000000002</v>
      </c>
      <c r="D128" s="18">
        <v>1655.73604</v>
      </c>
    </row>
    <row r="129" spans="1:4" ht="38.25" x14ac:dyDescent="0.25">
      <c r="A129" s="16" t="s">
        <v>248</v>
      </c>
      <c r="B129" s="16" t="s">
        <v>249</v>
      </c>
      <c r="C129" s="18">
        <v>15477.306329999999</v>
      </c>
      <c r="D129" s="18">
        <v>2924.9714899999999</v>
      </c>
    </row>
    <row r="130" spans="1:4" ht="38.25" x14ac:dyDescent="0.25">
      <c r="A130" s="16" t="s">
        <v>250</v>
      </c>
      <c r="B130" s="16" t="s">
        <v>251</v>
      </c>
      <c r="C130" s="18">
        <v>17039.368460000002</v>
      </c>
      <c r="D130" s="18">
        <v>3138.3483299999998</v>
      </c>
    </row>
    <row r="131" spans="1:4" ht="51" x14ac:dyDescent="0.25">
      <c r="A131" s="16" t="s">
        <v>252</v>
      </c>
      <c r="B131" s="16" t="s">
        <v>253</v>
      </c>
      <c r="C131" s="18">
        <v>1163773.1508200001</v>
      </c>
      <c r="D131" s="18">
        <v>237307.33363000001</v>
      </c>
    </row>
    <row r="132" spans="1:4" x14ac:dyDescent="0.25">
      <c r="A132" s="16" t="s">
        <v>254</v>
      </c>
      <c r="B132" s="16" t="s">
        <v>255</v>
      </c>
      <c r="C132" s="18">
        <v>725155.90508000006</v>
      </c>
      <c r="D132" s="18">
        <v>129812.98974999999</v>
      </c>
    </row>
    <row r="133" spans="1:4" x14ac:dyDescent="0.25">
      <c r="A133" s="16" t="s">
        <v>256</v>
      </c>
      <c r="B133" s="16" t="s">
        <v>257</v>
      </c>
      <c r="C133" s="18">
        <v>351254.34340000001</v>
      </c>
      <c r="D133" s="18">
        <v>70627.089099999997</v>
      </c>
    </row>
    <row r="134" spans="1:4" ht="38.25" x14ac:dyDescent="0.25">
      <c r="A134" s="16" t="s">
        <v>258</v>
      </c>
      <c r="B134" s="16" t="s">
        <v>259</v>
      </c>
      <c r="C134" s="18">
        <v>31214.63782</v>
      </c>
      <c r="D134" s="18">
        <v>5246.4809299999997</v>
      </c>
    </row>
    <row r="135" spans="1:4" ht="38.25" x14ac:dyDescent="0.25">
      <c r="A135" s="16" t="s">
        <v>260</v>
      </c>
      <c r="B135" s="16" t="s">
        <v>261</v>
      </c>
      <c r="C135" s="18">
        <v>11219.480320000001</v>
      </c>
      <c r="D135" s="18">
        <v>1742.4351200000001</v>
      </c>
    </row>
    <row r="136" spans="1:4" ht="38.25" x14ac:dyDescent="0.25">
      <c r="A136" s="16" t="s">
        <v>262</v>
      </c>
      <c r="B136" s="16" t="s">
        <v>263</v>
      </c>
      <c r="C136" s="18">
        <v>6610.7020000000002</v>
      </c>
      <c r="D136" s="18">
        <v>984.54530999999997</v>
      </c>
    </row>
    <row r="137" spans="1:4" ht="38.25" x14ac:dyDescent="0.25">
      <c r="A137" s="16" t="s">
        <v>264</v>
      </c>
      <c r="B137" s="16" t="s">
        <v>265</v>
      </c>
      <c r="C137" s="18">
        <v>5982.8159999999998</v>
      </c>
      <c r="D137" s="18">
        <v>1017.10473</v>
      </c>
    </row>
    <row r="138" spans="1:4" ht="38.25" x14ac:dyDescent="0.25">
      <c r="A138" s="16" t="s">
        <v>266</v>
      </c>
      <c r="B138" s="16" t="s">
        <v>267</v>
      </c>
      <c r="C138" s="18">
        <v>4698.9085999999998</v>
      </c>
      <c r="D138" s="18">
        <v>752.48154999999997</v>
      </c>
    </row>
    <row r="139" spans="1:4" ht="51" x14ac:dyDescent="0.25">
      <c r="A139" s="16" t="s">
        <v>268</v>
      </c>
      <c r="B139" s="16" t="s">
        <v>269</v>
      </c>
      <c r="C139" s="18">
        <v>338220.36031000002</v>
      </c>
      <c r="D139" s="18">
        <v>70216.998210000005</v>
      </c>
    </row>
    <row r="140" spans="1:4" x14ac:dyDescent="0.25">
      <c r="A140" s="16" t="s">
        <v>270</v>
      </c>
      <c r="B140" s="16" t="s">
        <v>271</v>
      </c>
      <c r="C140" s="18">
        <v>638603.78101999999</v>
      </c>
      <c r="D140" s="18">
        <v>126708.58061</v>
      </c>
    </row>
    <row r="141" spans="1:4" ht="38.25" x14ac:dyDescent="0.25">
      <c r="A141" s="16" t="s">
        <v>272</v>
      </c>
      <c r="B141" s="16" t="s">
        <v>273</v>
      </c>
      <c r="C141" s="18">
        <v>33760.28039</v>
      </c>
      <c r="D141" s="18">
        <v>4644.94614</v>
      </c>
    </row>
    <row r="142" spans="1:4" ht="38.25" x14ac:dyDescent="0.25">
      <c r="A142" s="16" t="s">
        <v>274</v>
      </c>
      <c r="B142" s="16" t="s">
        <v>275</v>
      </c>
      <c r="C142" s="18">
        <v>22305.684740000001</v>
      </c>
      <c r="D142" s="18">
        <v>3703.7224099999999</v>
      </c>
    </row>
    <row r="143" spans="1:4" ht="38.25" x14ac:dyDescent="0.25">
      <c r="A143" s="16" t="s">
        <v>276</v>
      </c>
      <c r="B143" s="16" t="s">
        <v>277</v>
      </c>
      <c r="C143" s="18">
        <v>7094.2921699999997</v>
      </c>
      <c r="D143" s="18">
        <v>930.08086000000003</v>
      </c>
    </row>
    <row r="144" spans="1:4" ht="38.25" x14ac:dyDescent="0.25">
      <c r="A144" s="16" t="s">
        <v>278</v>
      </c>
      <c r="B144" s="16" t="s">
        <v>279</v>
      </c>
      <c r="C144" s="18">
        <v>10457.815909999999</v>
      </c>
      <c r="D144" s="18">
        <v>2163.3088200000002</v>
      </c>
    </row>
    <row r="145" spans="1:4" ht="38.25" x14ac:dyDescent="0.25">
      <c r="A145" s="16" t="s">
        <v>280</v>
      </c>
      <c r="B145" s="16" t="s">
        <v>281</v>
      </c>
      <c r="C145" s="18">
        <v>8527.4463599999999</v>
      </c>
      <c r="D145" s="18">
        <v>1331.0336299999999</v>
      </c>
    </row>
    <row r="146" spans="1:4" ht="38.25" x14ac:dyDescent="0.25">
      <c r="A146" s="16" t="s">
        <v>282</v>
      </c>
      <c r="B146" s="16" t="s">
        <v>283</v>
      </c>
      <c r="C146" s="18">
        <v>14225.426079999999</v>
      </c>
      <c r="D146" s="18">
        <v>2868.9755100000002</v>
      </c>
    </row>
    <row r="147" spans="1:4" ht="38.25" x14ac:dyDescent="0.25">
      <c r="A147" s="16" t="s">
        <v>284</v>
      </c>
      <c r="B147" s="16" t="s">
        <v>285</v>
      </c>
      <c r="C147" s="18">
        <v>7046.1965600000003</v>
      </c>
      <c r="D147" s="18">
        <v>1206.8809699999999</v>
      </c>
    </row>
    <row r="148" spans="1:4" ht="51" x14ac:dyDescent="0.25">
      <c r="A148" s="16" t="s">
        <v>286</v>
      </c>
      <c r="B148" s="16" t="s">
        <v>287</v>
      </c>
      <c r="C148" s="18">
        <v>615300.46412000002</v>
      </c>
      <c r="D148" s="18">
        <v>123949.25227</v>
      </c>
    </row>
    <row r="149" spans="1:4" x14ac:dyDescent="0.25">
      <c r="A149" s="16" t="s">
        <v>288</v>
      </c>
      <c r="B149" s="16" t="s">
        <v>289</v>
      </c>
      <c r="C149" s="18">
        <v>861030.36817999999</v>
      </c>
      <c r="D149" s="18">
        <v>158706.35550999999</v>
      </c>
    </row>
    <row r="150" spans="1:4" ht="38.25" x14ac:dyDescent="0.25">
      <c r="A150" s="16" t="s">
        <v>290</v>
      </c>
      <c r="B150" s="16" t="s">
        <v>291</v>
      </c>
      <c r="C150" s="18">
        <v>54394.856740000003</v>
      </c>
      <c r="D150" s="18">
        <v>7856.9503999999997</v>
      </c>
    </row>
    <row r="151" spans="1:4" ht="38.25" x14ac:dyDescent="0.25">
      <c r="A151" s="16" t="s">
        <v>292</v>
      </c>
      <c r="B151" s="16" t="s">
        <v>293</v>
      </c>
      <c r="C151" s="18">
        <v>32000.761999999999</v>
      </c>
      <c r="D151" s="18">
        <v>4646.1829200000002</v>
      </c>
    </row>
    <row r="152" spans="1:4" ht="38.25" x14ac:dyDescent="0.25">
      <c r="A152" s="16" t="s">
        <v>294</v>
      </c>
      <c r="B152" s="16" t="s">
        <v>295</v>
      </c>
      <c r="C152" s="18">
        <v>16980.445879999999</v>
      </c>
      <c r="D152" s="18">
        <v>2336.6098499999998</v>
      </c>
    </row>
    <row r="153" spans="1:4" ht="38.25" x14ac:dyDescent="0.25">
      <c r="A153" s="16" t="s">
        <v>296</v>
      </c>
      <c r="B153" s="16" t="s">
        <v>297</v>
      </c>
      <c r="C153" s="18">
        <v>10995.739320000001</v>
      </c>
      <c r="D153" s="18">
        <v>1560.4305300000001</v>
      </c>
    </row>
    <row r="154" spans="1:4" ht="38.25" x14ac:dyDescent="0.25">
      <c r="A154" s="16" t="s">
        <v>298</v>
      </c>
      <c r="B154" s="16" t="s">
        <v>299</v>
      </c>
      <c r="C154" s="18">
        <v>10440.17585</v>
      </c>
      <c r="D154" s="18">
        <v>1694.21931</v>
      </c>
    </row>
    <row r="155" spans="1:4" ht="38.25" x14ac:dyDescent="0.25">
      <c r="A155" s="16" t="s">
        <v>300</v>
      </c>
      <c r="B155" s="16" t="s">
        <v>301</v>
      </c>
      <c r="C155" s="18">
        <v>11749.29168</v>
      </c>
      <c r="D155" s="18">
        <v>2250.8673899999999</v>
      </c>
    </row>
    <row r="156" spans="1:4" ht="51" x14ac:dyDescent="0.25">
      <c r="A156" s="16" t="s">
        <v>302</v>
      </c>
      <c r="B156" s="16" t="s">
        <v>303</v>
      </c>
      <c r="C156" s="18">
        <v>806352.84643000003</v>
      </c>
      <c r="D156" s="18">
        <v>154666.14799999999</v>
      </c>
    </row>
    <row r="157" spans="1:4" x14ac:dyDescent="0.25">
      <c r="A157" s="16" t="s">
        <v>304</v>
      </c>
      <c r="B157" s="16" t="s">
        <v>305</v>
      </c>
      <c r="C157" s="18">
        <v>426766.59623999998</v>
      </c>
      <c r="D157" s="18">
        <v>71413.891059999994</v>
      </c>
    </row>
    <row r="158" spans="1:4" ht="38.25" x14ac:dyDescent="0.25">
      <c r="A158" s="16" t="s">
        <v>306</v>
      </c>
      <c r="B158" s="16" t="s">
        <v>307</v>
      </c>
      <c r="C158" s="18">
        <v>28441.176800000001</v>
      </c>
      <c r="D158" s="18">
        <v>4739.8744100000004</v>
      </c>
    </row>
    <row r="159" spans="1:4" ht="38.25" x14ac:dyDescent="0.25">
      <c r="A159" s="16" t="s">
        <v>308</v>
      </c>
      <c r="B159" s="16" t="s">
        <v>309</v>
      </c>
      <c r="C159" s="18">
        <v>10238.524649999999</v>
      </c>
      <c r="D159" s="18">
        <v>2211.7561999999998</v>
      </c>
    </row>
    <row r="160" spans="1:4" ht="38.25" x14ac:dyDescent="0.25">
      <c r="A160" s="16" t="s">
        <v>310</v>
      </c>
      <c r="B160" s="16" t="s">
        <v>311</v>
      </c>
      <c r="C160" s="18">
        <v>7928.2337200000002</v>
      </c>
      <c r="D160" s="18">
        <v>1792.2175099999999</v>
      </c>
    </row>
    <row r="161" spans="1:4" ht="38.25" x14ac:dyDescent="0.25">
      <c r="A161" s="16" t="s">
        <v>312</v>
      </c>
      <c r="B161" s="16" t="s">
        <v>313</v>
      </c>
      <c r="C161" s="18">
        <v>11878.908160000001</v>
      </c>
      <c r="D161" s="18">
        <v>2556.6541400000001</v>
      </c>
    </row>
    <row r="162" spans="1:4" ht="38.25" x14ac:dyDescent="0.25">
      <c r="A162" s="16" t="s">
        <v>314</v>
      </c>
      <c r="B162" s="16" t="s">
        <v>315</v>
      </c>
      <c r="C162" s="18">
        <v>12409.227919999999</v>
      </c>
      <c r="D162" s="18">
        <v>1687.1218699999999</v>
      </c>
    </row>
    <row r="163" spans="1:4" ht="51" x14ac:dyDescent="0.25">
      <c r="A163" s="16" t="s">
        <v>316</v>
      </c>
      <c r="B163" s="16" t="s">
        <v>317</v>
      </c>
      <c r="C163" s="18">
        <v>397394.82390999998</v>
      </c>
      <c r="D163" s="18">
        <v>66085.350659999996</v>
      </c>
    </row>
    <row r="164" spans="1:4" x14ac:dyDescent="0.25">
      <c r="A164" s="16" t="s">
        <v>318</v>
      </c>
      <c r="B164" s="16" t="s">
        <v>319</v>
      </c>
      <c r="C164" s="18">
        <v>1008094.22488</v>
      </c>
      <c r="D164" s="18">
        <v>183357.89726999999</v>
      </c>
    </row>
    <row r="165" spans="1:4" ht="38.25" x14ac:dyDescent="0.25">
      <c r="A165" s="16" t="s">
        <v>320</v>
      </c>
      <c r="B165" s="16" t="s">
        <v>321</v>
      </c>
      <c r="C165" s="18">
        <v>77569.073239999998</v>
      </c>
      <c r="D165" s="18">
        <v>10186.74984</v>
      </c>
    </row>
    <row r="166" spans="1:4" ht="38.25" x14ac:dyDescent="0.25">
      <c r="A166" s="16" t="s">
        <v>322</v>
      </c>
      <c r="B166" s="16" t="s">
        <v>323</v>
      </c>
      <c r="C166" s="18">
        <v>7669.7</v>
      </c>
      <c r="D166" s="18">
        <v>2020.5181</v>
      </c>
    </row>
    <row r="167" spans="1:4" ht="38.25" x14ac:dyDescent="0.25">
      <c r="A167" s="16" t="s">
        <v>324</v>
      </c>
      <c r="B167" s="16" t="s">
        <v>325</v>
      </c>
      <c r="C167" s="18">
        <v>17732.27102</v>
      </c>
      <c r="D167" s="18">
        <v>2590.3026100000002</v>
      </c>
    </row>
    <row r="168" spans="1:4" ht="38.25" x14ac:dyDescent="0.25">
      <c r="A168" s="16" t="s">
        <v>326</v>
      </c>
      <c r="B168" s="16" t="s">
        <v>327</v>
      </c>
      <c r="C168" s="18">
        <v>7703.5</v>
      </c>
      <c r="D168" s="18">
        <v>1458.1961699999999</v>
      </c>
    </row>
    <row r="169" spans="1:4" ht="38.25" x14ac:dyDescent="0.25">
      <c r="A169" s="16" t="s">
        <v>328</v>
      </c>
      <c r="B169" s="16" t="s">
        <v>329</v>
      </c>
      <c r="C169" s="18">
        <v>15051.000529999999</v>
      </c>
      <c r="D169" s="18">
        <v>2594.51512</v>
      </c>
    </row>
    <row r="170" spans="1:4" ht="38.25" x14ac:dyDescent="0.25">
      <c r="A170" s="16" t="s">
        <v>330</v>
      </c>
      <c r="B170" s="16" t="s">
        <v>331</v>
      </c>
      <c r="C170" s="18">
        <v>6640.0680000000002</v>
      </c>
      <c r="D170" s="18">
        <v>1436.1709000000001</v>
      </c>
    </row>
    <row r="171" spans="1:4" ht="38.25" x14ac:dyDescent="0.25">
      <c r="A171" s="16" t="s">
        <v>332</v>
      </c>
      <c r="B171" s="16" t="s">
        <v>333</v>
      </c>
      <c r="C171" s="18">
        <v>13387.624659999999</v>
      </c>
      <c r="D171" s="18">
        <v>3298.0527000000002</v>
      </c>
    </row>
    <row r="172" spans="1:4" ht="38.25" x14ac:dyDescent="0.25">
      <c r="A172" s="16" t="s">
        <v>334</v>
      </c>
      <c r="B172" s="16" t="s">
        <v>335</v>
      </c>
      <c r="C172" s="18">
        <v>8351.4580600000008</v>
      </c>
      <c r="D172" s="18">
        <v>1734.3888400000001</v>
      </c>
    </row>
    <row r="173" spans="1:4" ht="38.25" x14ac:dyDescent="0.25">
      <c r="A173" s="16" t="s">
        <v>336</v>
      </c>
      <c r="B173" s="16" t="s">
        <v>337</v>
      </c>
      <c r="C173" s="18">
        <v>11479.95679</v>
      </c>
      <c r="D173" s="18">
        <v>2617.16779</v>
      </c>
    </row>
    <row r="174" spans="1:4" ht="38.25" x14ac:dyDescent="0.25">
      <c r="A174" s="16" t="s">
        <v>338</v>
      </c>
      <c r="B174" s="16" t="s">
        <v>339</v>
      </c>
      <c r="C174" s="18">
        <v>15175.185439999999</v>
      </c>
      <c r="D174" s="18">
        <v>3178.3530300000002</v>
      </c>
    </row>
    <row r="175" spans="1:4" ht="51" x14ac:dyDescent="0.25">
      <c r="A175" s="16" t="s">
        <v>340</v>
      </c>
      <c r="B175" s="16" t="s">
        <v>341</v>
      </c>
      <c r="C175" s="18">
        <v>921034.87505999999</v>
      </c>
      <c r="D175" s="18">
        <v>172269.01616999999</v>
      </c>
    </row>
    <row r="176" spans="1:4" x14ac:dyDescent="0.25">
      <c r="A176" s="16" t="s">
        <v>342</v>
      </c>
      <c r="B176" s="16" t="s">
        <v>343</v>
      </c>
      <c r="C176" s="18">
        <v>1520048.6016800001</v>
      </c>
      <c r="D176" s="18">
        <v>263023.80875000003</v>
      </c>
    </row>
    <row r="177" spans="1:4" ht="38.25" x14ac:dyDescent="0.25">
      <c r="A177" s="16" t="s">
        <v>344</v>
      </c>
      <c r="B177" s="16" t="s">
        <v>345</v>
      </c>
      <c r="C177" s="18">
        <v>33295.79939</v>
      </c>
      <c r="D177" s="18">
        <v>2336.5607</v>
      </c>
    </row>
    <row r="178" spans="1:4" ht="38.25" x14ac:dyDescent="0.25">
      <c r="A178" s="16" t="s">
        <v>346</v>
      </c>
      <c r="B178" s="16" t="s">
        <v>347</v>
      </c>
      <c r="C178" s="18">
        <v>15829.71731</v>
      </c>
      <c r="D178" s="18">
        <v>3514.20289</v>
      </c>
    </row>
    <row r="179" spans="1:4" ht="38.25" x14ac:dyDescent="0.25">
      <c r="A179" s="16" t="s">
        <v>348</v>
      </c>
      <c r="B179" s="16" t="s">
        <v>349</v>
      </c>
      <c r="C179" s="18">
        <v>26326.09705</v>
      </c>
      <c r="D179" s="18">
        <v>4671.85257</v>
      </c>
    </row>
    <row r="180" spans="1:4" ht="38.25" x14ac:dyDescent="0.25">
      <c r="A180" s="16" t="s">
        <v>350</v>
      </c>
      <c r="B180" s="16" t="s">
        <v>351</v>
      </c>
      <c r="C180" s="18">
        <v>19707.998370000001</v>
      </c>
      <c r="D180" s="18">
        <v>3210.0408699999998</v>
      </c>
    </row>
    <row r="181" spans="1:4" ht="38.25" x14ac:dyDescent="0.25">
      <c r="A181" s="16" t="s">
        <v>352</v>
      </c>
      <c r="B181" s="16" t="s">
        <v>353</v>
      </c>
      <c r="C181" s="18">
        <v>22883.497879999999</v>
      </c>
      <c r="D181" s="18">
        <v>4222.8443399999996</v>
      </c>
    </row>
    <row r="182" spans="1:4" ht="38.25" x14ac:dyDescent="0.25">
      <c r="A182" s="16" t="s">
        <v>354</v>
      </c>
      <c r="B182" s="16" t="s">
        <v>355</v>
      </c>
      <c r="C182" s="18">
        <v>20322.883409999999</v>
      </c>
      <c r="D182" s="18">
        <v>3559.2494000000002</v>
      </c>
    </row>
    <row r="183" spans="1:4" ht="38.25" x14ac:dyDescent="0.25">
      <c r="A183" s="16" t="s">
        <v>356</v>
      </c>
      <c r="B183" s="16" t="s">
        <v>357</v>
      </c>
      <c r="C183" s="18">
        <v>12091.70427</v>
      </c>
      <c r="D183" s="18">
        <v>2230.96189</v>
      </c>
    </row>
    <row r="184" spans="1:4" ht="38.25" x14ac:dyDescent="0.25">
      <c r="A184" s="16" t="s">
        <v>358</v>
      </c>
      <c r="B184" s="16" t="s">
        <v>359</v>
      </c>
      <c r="C184" s="18">
        <v>21178.14488</v>
      </c>
      <c r="D184" s="18">
        <v>3002.2687599999999</v>
      </c>
    </row>
    <row r="185" spans="1:4" ht="38.25" x14ac:dyDescent="0.25">
      <c r="A185" s="16" t="s">
        <v>360</v>
      </c>
      <c r="B185" s="16" t="s">
        <v>361</v>
      </c>
      <c r="C185" s="18">
        <v>9810.6477699999996</v>
      </c>
      <c r="D185" s="18">
        <v>1587.4858200000001</v>
      </c>
    </row>
    <row r="186" spans="1:4" ht="38.25" x14ac:dyDescent="0.25">
      <c r="A186" s="16" t="s">
        <v>362</v>
      </c>
      <c r="B186" s="16" t="s">
        <v>363</v>
      </c>
      <c r="C186" s="18">
        <v>23071.890950000001</v>
      </c>
      <c r="D186" s="18">
        <v>3196.2966299999998</v>
      </c>
    </row>
    <row r="187" spans="1:4" ht="38.25" x14ac:dyDescent="0.25">
      <c r="A187" s="16" t="s">
        <v>364</v>
      </c>
      <c r="B187" s="16" t="s">
        <v>365</v>
      </c>
      <c r="C187" s="18">
        <v>37471.056709999997</v>
      </c>
      <c r="D187" s="18">
        <v>2814.3653199999999</v>
      </c>
    </row>
    <row r="188" spans="1:4" ht="38.25" x14ac:dyDescent="0.25">
      <c r="A188" s="16" t="s">
        <v>366</v>
      </c>
      <c r="B188" s="16" t="s">
        <v>367</v>
      </c>
      <c r="C188" s="18">
        <v>15431.46276</v>
      </c>
      <c r="D188" s="18">
        <v>2604.53503</v>
      </c>
    </row>
    <row r="189" spans="1:4" ht="38.25" x14ac:dyDescent="0.25">
      <c r="A189" s="16" t="s">
        <v>368</v>
      </c>
      <c r="B189" s="16" t="s">
        <v>369</v>
      </c>
      <c r="C189" s="18">
        <v>22350.670480000001</v>
      </c>
      <c r="D189" s="18">
        <v>2687.4704900000002</v>
      </c>
    </row>
    <row r="190" spans="1:4" ht="38.25" x14ac:dyDescent="0.25">
      <c r="A190" s="16" t="s">
        <v>370</v>
      </c>
      <c r="B190" s="16" t="s">
        <v>371</v>
      </c>
      <c r="C190" s="18">
        <v>13170.005999999999</v>
      </c>
      <c r="D190" s="18">
        <v>1997.01324</v>
      </c>
    </row>
    <row r="191" spans="1:4" ht="38.25" x14ac:dyDescent="0.25">
      <c r="A191" s="16" t="s">
        <v>372</v>
      </c>
      <c r="B191" s="16" t="s">
        <v>373</v>
      </c>
      <c r="C191" s="18">
        <v>27133.502359999999</v>
      </c>
      <c r="D191" s="18">
        <v>2868.1461199999999</v>
      </c>
    </row>
    <row r="192" spans="1:4" ht="38.25" x14ac:dyDescent="0.25">
      <c r="A192" s="16" t="s">
        <v>374</v>
      </c>
      <c r="B192" s="16" t="s">
        <v>375</v>
      </c>
      <c r="C192" s="18">
        <v>19832.956460000001</v>
      </c>
      <c r="D192" s="18">
        <v>2993.4640899999999</v>
      </c>
    </row>
    <row r="193" spans="1:4" ht="38.25" x14ac:dyDescent="0.25">
      <c r="A193" s="16" t="s">
        <v>376</v>
      </c>
      <c r="B193" s="16" t="s">
        <v>377</v>
      </c>
      <c r="C193" s="18">
        <v>11838.1484</v>
      </c>
      <c r="D193" s="18">
        <v>2376.6933199999999</v>
      </c>
    </row>
    <row r="194" spans="1:4" ht="51" x14ac:dyDescent="0.25">
      <c r="A194" s="16" t="s">
        <v>378</v>
      </c>
      <c r="B194" s="16" t="s">
        <v>379</v>
      </c>
      <c r="C194" s="18">
        <v>1351123.9000200001</v>
      </c>
      <c r="D194" s="18">
        <v>246295.03557000001</v>
      </c>
    </row>
    <row r="195" spans="1:4" ht="25.5" x14ac:dyDescent="0.25">
      <c r="A195" s="16" t="s">
        <v>380</v>
      </c>
      <c r="B195" s="16" t="s">
        <v>381</v>
      </c>
      <c r="C195" s="18">
        <v>692529.94003000006</v>
      </c>
      <c r="D195" s="18">
        <v>148874.41316</v>
      </c>
    </row>
    <row r="196" spans="1:4" ht="38.25" x14ac:dyDescent="0.25">
      <c r="A196" s="16" t="s">
        <v>382</v>
      </c>
      <c r="B196" s="16" t="s">
        <v>383</v>
      </c>
      <c r="C196" s="18">
        <v>49327.41863</v>
      </c>
      <c r="D196" s="18">
        <v>8999.8284000000003</v>
      </c>
    </row>
    <row r="197" spans="1:4" ht="38.25" x14ac:dyDescent="0.25">
      <c r="A197" s="16" t="s">
        <v>384</v>
      </c>
      <c r="B197" s="16" t="s">
        <v>385</v>
      </c>
      <c r="C197" s="18">
        <v>12136.075999999999</v>
      </c>
      <c r="D197" s="18">
        <v>2938.3540499999999</v>
      </c>
    </row>
    <row r="198" spans="1:4" ht="38.25" x14ac:dyDescent="0.25">
      <c r="A198" s="16" t="s">
        <v>386</v>
      </c>
      <c r="B198" s="16" t="s">
        <v>387</v>
      </c>
      <c r="C198" s="18">
        <v>4288.4399100000001</v>
      </c>
      <c r="D198" s="18">
        <v>863.06325000000004</v>
      </c>
    </row>
    <row r="199" spans="1:4" ht="38.25" x14ac:dyDescent="0.25">
      <c r="A199" s="16" t="s">
        <v>388</v>
      </c>
      <c r="B199" s="16" t="s">
        <v>389</v>
      </c>
      <c r="C199" s="18">
        <v>13883.398069999999</v>
      </c>
      <c r="D199" s="18">
        <v>6594.3232200000002</v>
      </c>
    </row>
    <row r="200" spans="1:4" ht="38.25" x14ac:dyDescent="0.25">
      <c r="A200" s="16" t="s">
        <v>390</v>
      </c>
      <c r="B200" s="16" t="s">
        <v>391</v>
      </c>
      <c r="C200" s="18">
        <v>9245.1290000000008</v>
      </c>
      <c r="D200" s="18">
        <v>3576.8998700000002</v>
      </c>
    </row>
    <row r="201" spans="1:4" ht="63.75" x14ac:dyDescent="0.25">
      <c r="A201" s="16" t="s">
        <v>392</v>
      </c>
      <c r="B201" s="16" t="s">
        <v>393</v>
      </c>
      <c r="C201" s="18">
        <v>647463.08918999997</v>
      </c>
      <c r="D201" s="18">
        <v>140307.69737000001</v>
      </c>
    </row>
    <row r="202" spans="1:4" x14ac:dyDescent="0.25">
      <c r="A202" s="16" t="s">
        <v>394</v>
      </c>
      <c r="B202" s="16" t="s">
        <v>395</v>
      </c>
      <c r="C202" s="18">
        <v>1291403.76813</v>
      </c>
      <c r="D202" s="18">
        <v>306718.40033999999</v>
      </c>
    </row>
    <row r="203" spans="1:4" ht="38.25" x14ac:dyDescent="0.25">
      <c r="A203" s="16" t="s">
        <v>396</v>
      </c>
      <c r="B203" s="16" t="s">
        <v>397</v>
      </c>
      <c r="C203" s="18">
        <v>107386.26883</v>
      </c>
      <c r="D203" s="18">
        <v>16079.38305</v>
      </c>
    </row>
    <row r="204" spans="1:4" ht="38.25" x14ac:dyDescent="0.25">
      <c r="A204" s="16" t="s">
        <v>398</v>
      </c>
      <c r="B204" s="16" t="s">
        <v>399</v>
      </c>
      <c r="C204" s="18">
        <v>18364.02665</v>
      </c>
      <c r="D204" s="18">
        <v>5213.90888</v>
      </c>
    </row>
    <row r="205" spans="1:4" ht="38.25" x14ac:dyDescent="0.25">
      <c r="A205" s="16" t="s">
        <v>400</v>
      </c>
      <c r="B205" s="16" t="s">
        <v>401</v>
      </c>
      <c r="C205" s="18">
        <v>31471.528620000001</v>
      </c>
      <c r="D205" s="18">
        <v>5730.0046599999996</v>
      </c>
    </row>
    <row r="206" spans="1:4" ht="38.25" x14ac:dyDescent="0.25">
      <c r="A206" s="16" t="s">
        <v>402</v>
      </c>
      <c r="B206" s="16" t="s">
        <v>403</v>
      </c>
      <c r="C206" s="18">
        <v>23241.246709999999</v>
      </c>
      <c r="D206" s="18">
        <v>3939.2846300000001</v>
      </c>
    </row>
    <row r="207" spans="1:4" ht="38.25" x14ac:dyDescent="0.25">
      <c r="A207" s="16" t="s">
        <v>404</v>
      </c>
      <c r="B207" s="16" t="s">
        <v>405</v>
      </c>
      <c r="C207" s="18">
        <v>9136.33878</v>
      </c>
      <c r="D207" s="18">
        <v>1505.1331299999999</v>
      </c>
    </row>
    <row r="208" spans="1:4" ht="38.25" x14ac:dyDescent="0.25">
      <c r="A208" s="16" t="s">
        <v>406</v>
      </c>
      <c r="B208" s="16" t="s">
        <v>407</v>
      </c>
      <c r="C208" s="18">
        <v>27648.6158</v>
      </c>
      <c r="D208" s="18">
        <v>3891.8555299999998</v>
      </c>
    </row>
    <row r="209" spans="1:4" ht="38.25" x14ac:dyDescent="0.25">
      <c r="A209" s="16" t="s">
        <v>408</v>
      </c>
      <c r="B209" s="16" t="s">
        <v>409</v>
      </c>
      <c r="C209" s="18">
        <v>10913.857830000001</v>
      </c>
      <c r="D209" s="18">
        <v>1800.8089600000001</v>
      </c>
    </row>
    <row r="210" spans="1:4" ht="38.25" x14ac:dyDescent="0.25">
      <c r="A210" s="16" t="s">
        <v>410</v>
      </c>
      <c r="B210" s="16" t="s">
        <v>411</v>
      </c>
      <c r="C210" s="18">
        <v>17736.998500000002</v>
      </c>
      <c r="D210" s="18">
        <v>3165.04583</v>
      </c>
    </row>
    <row r="211" spans="1:4" ht="51" x14ac:dyDescent="0.25">
      <c r="A211" s="16" t="s">
        <v>412</v>
      </c>
      <c r="B211" s="16" t="s">
        <v>413</v>
      </c>
      <c r="C211" s="18">
        <v>1141125.8430600001</v>
      </c>
      <c r="D211" s="18">
        <v>289047.95675999997</v>
      </c>
    </row>
    <row r="212" spans="1:4" x14ac:dyDescent="0.25">
      <c r="A212" s="16" t="s">
        <v>414</v>
      </c>
      <c r="B212" s="16" t="s">
        <v>415</v>
      </c>
      <c r="C212" s="18">
        <v>1181608.6959800001</v>
      </c>
      <c r="D212" s="18">
        <v>166399.80254</v>
      </c>
    </row>
    <row r="213" spans="1:4" ht="38.25" x14ac:dyDescent="0.25">
      <c r="A213" s="16" t="s">
        <v>416</v>
      </c>
      <c r="B213" s="16" t="s">
        <v>417</v>
      </c>
      <c r="C213" s="18">
        <v>59029.605210000002</v>
      </c>
      <c r="D213" s="18">
        <v>7442.5270799999998</v>
      </c>
    </row>
    <row r="214" spans="1:4" ht="38.25" x14ac:dyDescent="0.25">
      <c r="A214" s="16" t="s">
        <v>418</v>
      </c>
      <c r="B214" s="16" t="s">
        <v>419</v>
      </c>
      <c r="C214" s="18">
        <v>27070.35411</v>
      </c>
      <c r="D214" s="18">
        <v>3731.6312499999999</v>
      </c>
    </row>
    <row r="215" spans="1:4" ht="38.25" x14ac:dyDescent="0.25">
      <c r="A215" s="16" t="s">
        <v>420</v>
      </c>
      <c r="B215" s="16" t="s">
        <v>421</v>
      </c>
      <c r="C215" s="18">
        <v>9141.0807999999997</v>
      </c>
      <c r="D215" s="18">
        <v>1987.77478</v>
      </c>
    </row>
    <row r="216" spans="1:4" ht="38.25" x14ac:dyDescent="0.25">
      <c r="A216" s="16" t="s">
        <v>422</v>
      </c>
      <c r="B216" s="16" t="s">
        <v>423</v>
      </c>
      <c r="C216" s="18">
        <v>12224.957060000001</v>
      </c>
      <c r="D216" s="18">
        <v>2218.96461</v>
      </c>
    </row>
    <row r="217" spans="1:4" ht="38.25" x14ac:dyDescent="0.25">
      <c r="A217" s="16" t="s">
        <v>424</v>
      </c>
      <c r="B217" s="16" t="s">
        <v>425</v>
      </c>
      <c r="C217" s="18">
        <v>9978.6781200000005</v>
      </c>
      <c r="D217" s="18">
        <v>1990.55548</v>
      </c>
    </row>
    <row r="218" spans="1:4" ht="38.25" x14ac:dyDescent="0.25">
      <c r="A218" s="16" t="s">
        <v>426</v>
      </c>
      <c r="B218" s="16" t="s">
        <v>427</v>
      </c>
      <c r="C218" s="18">
        <v>12720.187900000001</v>
      </c>
      <c r="D218" s="18">
        <v>1952.7411999999999</v>
      </c>
    </row>
    <row r="219" spans="1:4" ht="38.25" x14ac:dyDescent="0.25">
      <c r="A219" s="16" t="s">
        <v>428</v>
      </c>
      <c r="B219" s="16" t="s">
        <v>429</v>
      </c>
      <c r="C219" s="18">
        <v>6169.9620000000004</v>
      </c>
      <c r="D219" s="18">
        <v>1494.6568400000001</v>
      </c>
    </row>
    <row r="220" spans="1:4" ht="38.25" x14ac:dyDescent="0.25">
      <c r="A220" s="16" t="s">
        <v>430</v>
      </c>
      <c r="B220" s="16" t="s">
        <v>431</v>
      </c>
      <c r="C220" s="18">
        <v>6983.6598599999998</v>
      </c>
      <c r="D220" s="18">
        <v>1526.29403</v>
      </c>
    </row>
    <row r="221" spans="1:4" ht="51" x14ac:dyDescent="0.25">
      <c r="A221" s="16" t="s">
        <v>432</v>
      </c>
      <c r="B221" s="16" t="s">
        <v>433</v>
      </c>
      <c r="C221" s="18">
        <v>7313.4355100000002</v>
      </c>
      <c r="D221" s="18">
        <v>1488.80998</v>
      </c>
    </row>
    <row r="222" spans="1:4" ht="38.25" x14ac:dyDescent="0.25">
      <c r="A222" s="16" t="s">
        <v>434</v>
      </c>
      <c r="B222" s="16" t="s">
        <v>435</v>
      </c>
      <c r="C222" s="18">
        <v>8037.5090899999996</v>
      </c>
      <c r="D222" s="18">
        <v>1486.62114</v>
      </c>
    </row>
    <row r="223" spans="1:4" ht="38.25" x14ac:dyDescent="0.25">
      <c r="A223" s="16" t="s">
        <v>436</v>
      </c>
      <c r="B223" s="16" t="s">
        <v>227</v>
      </c>
      <c r="C223" s="18">
        <v>6201.3855299999996</v>
      </c>
      <c r="D223" s="18">
        <v>1400.54242</v>
      </c>
    </row>
    <row r="224" spans="1:4" ht="51" x14ac:dyDescent="0.25">
      <c r="A224" s="16" t="s">
        <v>437</v>
      </c>
      <c r="B224" s="16" t="s">
        <v>438</v>
      </c>
      <c r="C224" s="18">
        <v>6761.1662900000001</v>
      </c>
      <c r="D224" s="18">
        <v>1567.0636199999999</v>
      </c>
    </row>
    <row r="225" spans="1:4" ht="38.25" x14ac:dyDescent="0.25">
      <c r="A225" s="16" t="s">
        <v>439</v>
      </c>
      <c r="B225" s="16" t="s">
        <v>440</v>
      </c>
      <c r="C225" s="18">
        <v>14942.3024</v>
      </c>
      <c r="D225" s="18">
        <v>2698.3749200000002</v>
      </c>
    </row>
    <row r="226" spans="1:4" ht="51" x14ac:dyDescent="0.25">
      <c r="A226" s="16" t="s">
        <v>441</v>
      </c>
      <c r="B226" s="16" t="s">
        <v>442</v>
      </c>
      <c r="C226" s="18">
        <v>1077629.1351000001</v>
      </c>
      <c r="D226" s="18">
        <v>155365.51918999999</v>
      </c>
    </row>
    <row r="227" spans="1:4" x14ac:dyDescent="0.25">
      <c r="A227" s="16" t="s">
        <v>443</v>
      </c>
      <c r="B227" s="16" t="s">
        <v>444</v>
      </c>
      <c r="C227" s="18">
        <v>909519.34001000004</v>
      </c>
      <c r="D227" s="18">
        <v>165810.87591999999</v>
      </c>
    </row>
    <row r="228" spans="1:4" ht="38.25" x14ac:dyDescent="0.25">
      <c r="A228" s="16" t="s">
        <v>445</v>
      </c>
      <c r="B228" s="16" t="s">
        <v>446</v>
      </c>
      <c r="C228" s="18">
        <v>120696.34110000001</v>
      </c>
      <c r="D228" s="18">
        <v>26413.052739999999</v>
      </c>
    </row>
    <row r="229" spans="1:4" ht="38.25" x14ac:dyDescent="0.25">
      <c r="A229" s="16" t="s">
        <v>447</v>
      </c>
      <c r="B229" s="16" t="s">
        <v>448</v>
      </c>
      <c r="C229" s="18">
        <v>7990.7598799999996</v>
      </c>
      <c r="D229" s="18">
        <v>2064.6210599999999</v>
      </c>
    </row>
    <row r="230" spans="1:4" ht="38.25" x14ac:dyDescent="0.25">
      <c r="A230" s="16" t="s">
        <v>449</v>
      </c>
      <c r="B230" s="16" t="s">
        <v>450</v>
      </c>
      <c r="C230" s="18">
        <v>11517.849</v>
      </c>
      <c r="D230" s="18">
        <v>2391.7212800000002</v>
      </c>
    </row>
    <row r="231" spans="1:4" ht="38.25" x14ac:dyDescent="0.25">
      <c r="A231" s="16" t="s">
        <v>451</v>
      </c>
      <c r="B231" s="16" t="s">
        <v>452</v>
      </c>
      <c r="C231" s="18">
        <v>8332.8426999999992</v>
      </c>
      <c r="D231" s="18">
        <v>1650.6037100000001</v>
      </c>
    </row>
    <row r="232" spans="1:4" ht="38.25" x14ac:dyDescent="0.25">
      <c r="A232" s="16" t="s">
        <v>453</v>
      </c>
      <c r="B232" s="16" t="s">
        <v>454</v>
      </c>
      <c r="C232" s="18">
        <v>13240.685960000001</v>
      </c>
      <c r="D232" s="18">
        <v>2391.3096300000002</v>
      </c>
    </row>
    <row r="233" spans="1:4" ht="38.25" x14ac:dyDescent="0.25">
      <c r="A233" s="16" t="s">
        <v>455</v>
      </c>
      <c r="B233" s="16" t="s">
        <v>456</v>
      </c>
      <c r="C233" s="18">
        <v>7046.24431</v>
      </c>
      <c r="D233" s="18">
        <v>1834.1272200000001</v>
      </c>
    </row>
    <row r="234" spans="1:4" ht="38.25" x14ac:dyDescent="0.25">
      <c r="A234" s="16" t="s">
        <v>457</v>
      </c>
      <c r="B234" s="16" t="s">
        <v>458</v>
      </c>
      <c r="C234" s="18">
        <v>13344.779829999999</v>
      </c>
      <c r="D234" s="18">
        <v>2005.07134</v>
      </c>
    </row>
    <row r="235" spans="1:4" ht="51" x14ac:dyDescent="0.25">
      <c r="A235" s="16" t="s">
        <v>459</v>
      </c>
      <c r="B235" s="16" t="s">
        <v>460</v>
      </c>
      <c r="C235" s="18">
        <v>798973.33089999994</v>
      </c>
      <c r="D235" s="18">
        <v>144198.49877000001</v>
      </c>
    </row>
    <row r="236" spans="1:4" ht="38.25" x14ac:dyDescent="0.25">
      <c r="A236" s="16" t="s">
        <v>461</v>
      </c>
      <c r="B236" s="16" t="s">
        <v>462</v>
      </c>
      <c r="C236" s="18">
        <v>16350.93352</v>
      </c>
      <c r="D236" s="18">
        <v>5656.76775</v>
      </c>
    </row>
    <row r="237" spans="1:4" x14ac:dyDescent="0.25">
      <c r="A237" s="16" t="s">
        <v>463</v>
      </c>
      <c r="B237" s="16" t="s">
        <v>464</v>
      </c>
      <c r="C237" s="18">
        <v>641105.72812999994</v>
      </c>
      <c r="D237" s="18">
        <v>109521.16138999999</v>
      </c>
    </row>
    <row r="238" spans="1:4" ht="38.25" x14ac:dyDescent="0.25">
      <c r="A238" s="16" t="s">
        <v>465</v>
      </c>
      <c r="B238" s="16" t="s">
        <v>466</v>
      </c>
      <c r="C238" s="18">
        <v>45674.995649999997</v>
      </c>
      <c r="D238" s="18">
        <v>4004.4040399999999</v>
      </c>
    </row>
    <row r="239" spans="1:4" ht="38.25" x14ac:dyDescent="0.25">
      <c r="A239" s="16" t="s">
        <v>467</v>
      </c>
      <c r="B239" s="16" t="s">
        <v>468</v>
      </c>
      <c r="C239" s="18">
        <v>12401.555909999999</v>
      </c>
      <c r="D239" s="18">
        <v>3087.4659799999999</v>
      </c>
    </row>
    <row r="240" spans="1:4" ht="38.25" x14ac:dyDescent="0.25">
      <c r="A240" s="16" t="s">
        <v>469</v>
      </c>
      <c r="B240" s="16" t="s">
        <v>470</v>
      </c>
      <c r="C240" s="18">
        <v>12458.082560000001</v>
      </c>
      <c r="D240" s="18">
        <v>2947.40461</v>
      </c>
    </row>
    <row r="241" spans="1:4" ht="38.25" x14ac:dyDescent="0.25">
      <c r="A241" s="16" t="s">
        <v>471</v>
      </c>
      <c r="B241" s="16" t="s">
        <v>472</v>
      </c>
      <c r="C241" s="18">
        <v>13329.51007</v>
      </c>
      <c r="D241" s="18">
        <v>4983.4363999999996</v>
      </c>
    </row>
    <row r="242" spans="1:4" ht="38.25" x14ac:dyDescent="0.25">
      <c r="A242" s="16" t="s">
        <v>473</v>
      </c>
      <c r="B242" s="16" t="s">
        <v>474</v>
      </c>
      <c r="C242" s="18">
        <v>16751.37602</v>
      </c>
      <c r="D242" s="18">
        <v>5088.4876700000004</v>
      </c>
    </row>
    <row r="243" spans="1:4" ht="51" x14ac:dyDescent="0.25">
      <c r="A243" s="16" t="s">
        <v>475</v>
      </c>
      <c r="B243" s="16" t="s">
        <v>476</v>
      </c>
      <c r="C243" s="18">
        <v>576216.93874999997</v>
      </c>
      <c r="D243" s="18">
        <v>99966.751690000005</v>
      </c>
    </row>
    <row r="244" spans="1:4" x14ac:dyDescent="0.25">
      <c r="A244" s="16" t="s">
        <v>477</v>
      </c>
      <c r="B244" s="16" t="s">
        <v>478</v>
      </c>
      <c r="C244" s="18">
        <v>499303.75919999997</v>
      </c>
      <c r="D244" s="18">
        <v>89773.481100000005</v>
      </c>
    </row>
    <row r="245" spans="1:4" x14ac:dyDescent="0.25">
      <c r="A245" s="16" t="s">
        <v>479</v>
      </c>
      <c r="B245" s="16" t="s">
        <v>480</v>
      </c>
      <c r="C245" s="18">
        <v>689760.75049999997</v>
      </c>
      <c r="D245" s="18">
        <v>127303.33566</v>
      </c>
    </row>
    <row r="246" spans="1:4" ht="38.25" x14ac:dyDescent="0.25">
      <c r="A246" s="16" t="s">
        <v>481</v>
      </c>
      <c r="B246" s="16" t="s">
        <v>482</v>
      </c>
      <c r="C246" s="18">
        <v>83825.161609999996</v>
      </c>
      <c r="D246" s="18">
        <v>10435.15516</v>
      </c>
    </row>
    <row r="247" spans="1:4" ht="38.25" x14ac:dyDescent="0.25">
      <c r="A247" s="16" t="s">
        <v>483</v>
      </c>
      <c r="B247" s="16" t="s">
        <v>484</v>
      </c>
      <c r="C247" s="18">
        <v>24156.590510000002</v>
      </c>
      <c r="D247" s="18">
        <v>5149.9654300000002</v>
      </c>
    </row>
    <row r="248" spans="1:4" ht="38.25" x14ac:dyDescent="0.25">
      <c r="A248" s="16" t="s">
        <v>485</v>
      </c>
      <c r="B248" s="16" t="s">
        <v>486</v>
      </c>
      <c r="C248" s="18">
        <v>6758.9578099999999</v>
      </c>
      <c r="D248" s="18">
        <v>1775.1825699999999</v>
      </c>
    </row>
    <row r="249" spans="1:4" ht="38.25" x14ac:dyDescent="0.25">
      <c r="A249" s="16" t="s">
        <v>487</v>
      </c>
      <c r="B249" s="16" t="s">
        <v>488</v>
      </c>
      <c r="C249" s="18">
        <v>8025.3157499999998</v>
      </c>
      <c r="D249" s="18">
        <v>2001.5763199999999</v>
      </c>
    </row>
    <row r="250" spans="1:4" ht="38.25" x14ac:dyDescent="0.25">
      <c r="A250" s="16" t="s">
        <v>489</v>
      </c>
      <c r="B250" s="16" t="s">
        <v>490</v>
      </c>
      <c r="C250" s="18">
        <v>13171.180780000001</v>
      </c>
      <c r="D250" s="18">
        <v>2607.5154400000001</v>
      </c>
    </row>
    <row r="251" spans="1:4" ht="51" x14ac:dyDescent="0.25">
      <c r="A251" s="16" t="s">
        <v>491</v>
      </c>
      <c r="B251" s="16" t="s">
        <v>492</v>
      </c>
      <c r="C251" s="18">
        <v>602912.56211000006</v>
      </c>
      <c r="D251" s="18">
        <v>112889.31099</v>
      </c>
    </row>
    <row r="252" spans="1:4" x14ac:dyDescent="0.25">
      <c r="A252" s="16" t="s">
        <v>493</v>
      </c>
      <c r="B252" s="16" t="s">
        <v>494</v>
      </c>
      <c r="C252" s="18">
        <v>4399828.4620700004</v>
      </c>
      <c r="D252" s="18">
        <v>715906.87040000001</v>
      </c>
    </row>
    <row r="253" spans="1:4" ht="38.25" x14ac:dyDescent="0.25">
      <c r="A253" s="16" t="s">
        <v>495</v>
      </c>
      <c r="B253" s="16" t="s">
        <v>496</v>
      </c>
      <c r="C253" s="18">
        <v>66197.783979999993</v>
      </c>
      <c r="D253" s="18">
        <v>11480.41732</v>
      </c>
    </row>
    <row r="254" spans="1:4" ht="38.25" x14ac:dyDescent="0.25">
      <c r="A254" s="16" t="s">
        <v>497</v>
      </c>
      <c r="B254" s="16" t="s">
        <v>498</v>
      </c>
      <c r="C254" s="18">
        <v>53038.10439</v>
      </c>
      <c r="D254" s="18">
        <v>7441.5765600000004</v>
      </c>
    </row>
    <row r="255" spans="1:4" ht="38.25" x14ac:dyDescent="0.25">
      <c r="A255" s="16" t="s">
        <v>499</v>
      </c>
      <c r="B255" s="16" t="s">
        <v>500</v>
      </c>
      <c r="C255" s="18">
        <v>23522.992190000001</v>
      </c>
      <c r="D255" s="18">
        <v>3058.1864599999999</v>
      </c>
    </row>
    <row r="256" spans="1:4" ht="38.25" x14ac:dyDescent="0.25">
      <c r="A256" s="16" t="s">
        <v>501</v>
      </c>
      <c r="B256" s="16" t="s">
        <v>502</v>
      </c>
      <c r="C256" s="18">
        <v>36162.808570000001</v>
      </c>
      <c r="D256" s="18">
        <v>5085.1636799999997</v>
      </c>
    </row>
    <row r="257" spans="1:4" ht="38.25" x14ac:dyDescent="0.25">
      <c r="A257" s="16" t="s">
        <v>503</v>
      </c>
      <c r="B257" s="16" t="s">
        <v>504</v>
      </c>
      <c r="C257" s="18">
        <v>69561.503970000005</v>
      </c>
      <c r="D257" s="18">
        <v>9326.7019700000001</v>
      </c>
    </row>
    <row r="258" spans="1:4" ht="38.25" x14ac:dyDescent="0.25">
      <c r="A258" s="16" t="s">
        <v>505</v>
      </c>
      <c r="B258" s="16" t="s">
        <v>506</v>
      </c>
      <c r="C258" s="18">
        <v>13708.432000000001</v>
      </c>
      <c r="D258" s="18">
        <v>1198.12725</v>
      </c>
    </row>
    <row r="259" spans="1:4" ht="38.25" x14ac:dyDescent="0.25">
      <c r="A259" s="16" t="s">
        <v>507</v>
      </c>
      <c r="B259" s="16" t="s">
        <v>508</v>
      </c>
      <c r="C259" s="18">
        <v>122756.04975999999</v>
      </c>
      <c r="D259" s="18">
        <v>20612.622289999999</v>
      </c>
    </row>
    <row r="260" spans="1:4" ht="38.25" x14ac:dyDescent="0.25">
      <c r="A260" s="16" t="s">
        <v>509</v>
      </c>
      <c r="B260" s="16" t="s">
        <v>510</v>
      </c>
      <c r="C260" s="18">
        <v>50339.179389999998</v>
      </c>
      <c r="D260" s="18">
        <v>7013.3357999999998</v>
      </c>
    </row>
    <row r="261" spans="1:4" ht="38.25" x14ac:dyDescent="0.25">
      <c r="A261" s="16" t="s">
        <v>511</v>
      </c>
      <c r="B261" s="16" t="s">
        <v>512</v>
      </c>
      <c r="C261" s="18">
        <v>108426.69998</v>
      </c>
      <c r="D261" s="18">
        <v>16314.467490000001</v>
      </c>
    </row>
    <row r="262" spans="1:4" ht="38.25" x14ac:dyDescent="0.25">
      <c r="A262" s="16" t="s">
        <v>513</v>
      </c>
      <c r="B262" s="16" t="s">
        <v>514</v>
      </c>
      <c r="C262" s="18">
        <v>64325.504410000001</v>
      </c>
      <c r="D262" s="18">
        <v>11256.62314</v>
      </c>
    </row>
    <row r="263" spans="1:4" ht="38.25" x14ac:dyDescent="0.25">
      <c r="A263" s="16" t="s">
        <v>515</v>
      </c>
      <c r="B263" s="16" t="s">
        <v>516</v>
      </c>
      <c r="C263" s="18">
        <v>19920.566169999998</v>
      </c>
      <c r="D263" s="18">
        <v>1654.37725</v>
      </c>
    </row>
    <row r="264" spans="1:4" ht="38.25" x14ac:dyDescent="0.25">
      <c r="A264" s="16" t="s">
        <v>517</v>
      </c>
      <c r="B264" s="16" t="s">
        <v>518</v>
      </c>
      <c r="C264" s="18">
        <v>18052.053769999999</v>
      </c>
      <c r="D264" s="18">
        <v>2590.9998300000002</v>
      </c>
    </row>
    <row r="265" spans="1:4" ht="38.25" x14ac:dyDescent="0.25">
      <c r="A265" s="16" t="s">
        <v>519</v>
      </c>
      <c r="B265" s="16" t="s">
        <v>520</v>
      </c>
      <c r="C265" s="18">
        <v>78116.682920000007</v>
      </c>
      <c r="D265" s="18">
        <v>10763.01432</v>
      </c>
    </row>
    <row r="266" spans="1:4" ht="38.25" x14ac:dyDescent="0.25">
      <c r="A266" s="16" t="s">
        <v>521</v>
      </c>
      <c r="B266" s="16" t="s">
        <v>522</v>
      </c>
      <c r="C266" s="18">
        <v>61375.129540000002</v>
      </c>
      <c r="D266" s="18">
        <v>5769.7258199999997</v>
      </c>
    </row>
    <row r="267" spans="1:4" ht="38.25" x14ac:dyDescent="0.25">
      <c r="A267" s="16" t="s">
        <v>523</v>
      </c>
      <c r="B267" s="16" t="s">
        <v>524</v>
      </c>
      <c r="C267" s="18">
        <v>55769.21398</v>
      </c>
      <c r="D267" s="18">
        <v>9484.6333799999993</v>
      </c>
    </row>
    <row r="268" spans="1:4" ht="38.25" x14ac:dyDescent="0.25">
      <c r="A268" s="16" t="s">
        <v>525</v>
      </c>
      <c r="B268" s="16" t="s">
        <v>526</v>
      </c>
      <c r="C268" s="18">
        <v>14126.244000000001</v>
      </c>
      <c r="D268" s="18">
        <v>3393.6540399999999</v>
      </c>
    </row>
    <row r="269" spans="1:4" ht="38.25" x14ac:dyDescent="0.25">
      <c r="A269" s="16" t="s">
        <v>527</v>
      </c>
      <c r="B269" s="16" t="s">
        <v>528</v>
      </c>
      <c r="C269" s="18">
        <v>43433.862560000001</v>
      </c>
      <c r="D269" s="18">
        <v>3547.87374</v>
      </c>
    </row>
    <row r="270" spans="1:4" ht="51" x14ac:dyDescent="0.25">
      <c r="A270" s="16" t="s">
        <v>529</v>
      </c>
      <c r="B270" s="16" t="s">
        <v>530</v>
      </c>
      <c r="C270" s="18">
        <v>3637557.4983299999</v>
      </c>
      <c r="D270" s="18">
        <v>608143.98381999996</v>
      </c>
    </row>
    <row r="271" spans="1:4" x14ac:dyDescent="0.25">
      <c r="A271" s="16" t="s">
        <v>531</v>
      </c>
      <c r="B271" s="16" t="s">
        <v>532</v>
      </c>
      <c r="C271" s="18">
        <v>588859.11841999996</v>
      </c>
      <c r="D271" s="18">
        <v>116959.2096</v>
      </c>
    </row>
    <row r="272" spans="1:4" ht="38.25" x14ac:dyDescent="0.25">
      <c r="A272" s="16" t="s">
        <v>533</v>
      </c>
      <c r="B272" s="16" t="s">
        <v>534</v>
      </c>
      <c r="C272" s="18">
        <v>28603.43</v>
      </c>
      <c r="D272" s="18">
        <v>6414.8446000000004</v>
      </c>
    </row>
    <row r="273" spans="1:4" ht="38.25" x14ac:dyDescent="0.25">
      <c r="A273" s="16" t="s">
        <v>535</v>
      </c>
      <c r="B273" s="16" t="s">
        <v>536</v>
      </c>
      <c r="C273" s="18">
        <v>14809.22977</v>
      </c>
      <c r="D273" s="18">
        <v>2649.4336699999999</v>
      </c>
    </row>
    <row r="274" spans="1:4" ht="38.25" x14ac:dyDescent="0.25">
      <c r="A274" s="16" t="s">
        <v>537</v>
      </c>
      <c r="B274" s="16" t="s">
        <v>538</v>
      </c>
      <c r="C274" s="18">
        <v>10571.2</v>
      </c>
      <c r="D274" s="18">
        <v>2164.1394500000001</v>
      </c>
    </row>
    <row r="275" spans="1:4" ht="38.25" x14ac:dyDescent="0.25">
      <c r="A275" s="16" t="s">
        <v>539</v>
      </c>
      <c r="B275" s="16" t="s">
        <v>540</v>
      </c>
      <c r="C275" s="18">
        <v>10311.602999999999</v>
      </c>
      <c r="D275" s="18">
        <v>2285.8818000000001</v>
      </c>
    </row>
    <row r="276" spans="1:4" ht="51" x14ac:dyDescent="0.25">
      <c r="A276" s="16" t="s">
        <v>541</v>
      </c>
      <c r="B276" s="16" t="s">
        <v>542</v>
      </c>
      <c r="C276" s="18">
        <v>552691.04553</v>
      </c>
      <c r="D276" s="18">
        <v>110858.03008</v>
      </c>
    </row>
    <row r="277" spans="1:4" x14ac:dyDescent="0.25">
      <c r="A277" s="16" t="s">
        <v>543</v>
      </c>
      <c r="B277" s="16" t="s">
        <v>544</v>
      </c>
      <c r="C277" s="18">
        <v>720036.01416999998</v>
      </c>
      <c r="D277" s="18">
        <v>117984.98712999999</v>
      </c>
    </row>
    <row r="278" spans="1:4" ht="38.25" x14ac:dyDescent="0.25">
      <c r="A278" s="16" t="s">
        <v>545</v>
      </c>
      <c r="B278" s="16" t="s">
        <v>546</v>
      </c>
      <c r="C278" s="18">
        <v>41936.190110000003</v>
      </c>
      <c r="D278" s="18">
        <v>5756.9272700000001</v>
      </c>
    </row>
    <row r="279" spans="1:4" ht="38.25" x14ac:dyDescent="0.25">
      <c r="A279" s="16" t="s">
        <v>547</v>
      </c>
      <c r="B279" s="16" t="s">
        <v>548</v>
      </c>
      <c r="C279" s="18">
        <v>14066.74922</v>
      </c>
      <c r="D279" s="18">
        <v>2305.7324600000002</v>
      </c>
    </row>
    <row r="280" spans="1:4" ht="38.25" x14ac:dyDescent="0.25">
      <c r="A280" s="16" t="s">
        <v>549</v>
      </c>
      <c r="B280" s="16" t="s">
        <v>550</v>
      </c>
      <c r="C280" s="18">
        <v>27674.72667</v>
      </c>
      <c r="D280" s="18">
        <v>5109.4624400000002</v>
      </c>
    </row>
    <row r="281" spans="1:4" ht="38.25" x14ac:dyDescent="0.25">
      <c r="A281" s="16" t="s">
        <v>551</v>
      </c>
      <c r="B281" s="16" t="s">
        <v>552</v>
      </c>
      <c r="C281" s="18">
        <v>27305.324120000001</v>
      </c>
      <c r="D281" s="18">
        <v>5029.7357400000001</v>
      </c>
    </row>
    <row r="282" spans="1:4" ht="51" x14ac:dyDescent="0.25">
      <c r="A282" s="16" t="s">
        <v>553</v>
      </c>
      <c r="B282" s="16" t="s">
        <v>554</v>
      </c>
      <c r="C282" s="18">
        <v>668680.20411000005</v>
      </c>
      <c r="D282" s="18">
        <v>111440.32703</v>
      </c>
    </row>
    <row r="283" spans="1:4" x14ac:dyDescent="0.25">
      <c r="A283" s="16" t="s">
        <v>555</v>
      </c>
      <c r="B283" s="16" t="s">
        <v>556</v>
      </c>
      <c r="C283" s="18">
        <v>404779.82682000002</v>
      </c>
      <c r="D283" s="18">
        <v>72453.371729999999</v>
      </c>
    </row>
    <row r="284" spans="1:4" ht="38.25" x14ac:dyDescent="0.25">
      <c r="A284" s="16" t="s">
        <v>557</v>
      </c>
      <c r="B284" s="16" t="s">
        <v>558</v>
      </c>
      <c r="C284" s="18">
        <v>27545.900539999999</v>
      </c>
      <c r="D284" s="18">
        <v>4050.3745699999999</v>
      </c>
    </row>
    <row r="285" spans="1:4" ht="38.25" x14ac:dyDescent="0.25">
      <c r="A285" s="16" t="s">
        <v>559</v>
      </c>
      <c r="B285" s="16" t="s">
        <v>560</v>
      </c>
      <c r="C285" s="18">
        <v>14045.58973</v>
      </c>
      <c r="D285" s="18">
        <v>2906.1147700000001</v>
      </c>
    </row>
    <row r="286" spans="1:4" ht="38.25" x14ac:dyDescent="0.25">
      <c r="A286" s="16" t="s">
        <v>561</v>
      </c>
      <c r="B286" s="16" t="s">
        <v>562</v>
      </c>
      <c r="C286" s="18">
        <v>6429.0417399999997</v>
      </c>
      <c r="D286" s="18">
        <v>1224.4383600000001</v>
      </c>
    </row>
    <row r="287" spans="1:4" ht="38.25" x14ac:dyDescent="0.25">
      <c r="A287" s="16" t="s">
        <v>563</v>
      </c>
      <c r="B287" s="16" t="s">
        <v>564</v>
      </c>
      <c r="C287" s="18">
        <v>15867.24631</v>
      </c>
      <c r="D287" s="18">
        <v>4943.9205599999996</v>
      </c>
    </row>
    <row r="288" spans="1:4" ht="38.25" x14ac:dyDescent="0.25">
      <c r="A288" s="16" t="s">
        <v>565</v>
      </c>
      <c r="B288" s="16" t="s">
        <v>566</v>
      </c>
      <c r="C288" s="18">
        <v>6106.4530000000004</v>
      </c>
      <c r="D288" s="18">
        <v>1280.1241299999999</v>
      </c>
    </row>
    <row r="289" spans="1:4" ht="51" x14ac:dyDescent="0.25">
      <c r="A289" s="16" t="s">
        <v>567</v>
      </c>
      <c r="B289" s="16" t="s">
        <v>568</v>
      </c>
      <c r="C289" s="18">
        <v>387996.74200999999</v>
      </c>
      <c r="D289" s="18">
        <v>72538.32359</v>
      </c>
    </row>
    <row r="290" spans="1:4" x14ac:dyDescent="0.25">
      <c r="A290" s="16" t="s">
        <v>569</v>
      </c>
      <c r="B290" s="16" t="s">
        <v>570</v>
      </c>
      <c r="C290" s="18">
        <v>553747.33467999997</v>
      </c>
      <c r="D290" s="18">
        <v>99422.709449999995</v>
      </c>
    </row>
    <row r="291" spans="1:4" ht="38.25" x14ac:dyDescent="0.25">
      <c r="A291" s="16" t="s">
        <v>571</v>
      </c>
      <c r="B291" s="16" t="s">
        <v>572</v>
      </c>
      <c r="C291" s="18">
        <v>36623.52347</v>
      </c>
      <c r="D291" s="18">
        <v>6960.2262099999998</v>
      </c>
    </row>
    <row r="292" spans="1:4" ht="38.25" x14ac:dyDescent="0.25">
      <c r="A292" s="16" t="s">
        <v>573</v>
      </c>
      <c r="B292" s="16" t="s">
        <v>574</v>
      </c>
      <c r="C292" s="18">
        <v>11862.065430000001</v>
      </c>
      <c r="D292" s="18">
        <v>2444.68869</v>
      </c>
    </row>
    <row r="293" spans="1:4" ht="38.25" x14ac:dyDescent="0.25">
      <c r="A293" s="16" t="s">
        <v>575</v>
      </c>
      <c r="B293" s="16" t="s">
        <v>576</v>
      </c>
      <c r="C293" s="18">
        <v>12747.19838</v>
      </c>
      <c r="D293" s="18">
        <v>2429.6682000000001</v>
      </c>
    </row>
    <row r="294" spans="1:4" ht="38.25" x14ac:dyDescent="0.25">
      <c r="A294" s="16" t="s">
        <v>577</v>
      </c>
      <c r="B294" s="16" t="s">
        <v>578</v>
      </c>
      <c r="C294" s="18">
        <v>14829.248610000001</v>
      </c>
      <c r="D294" s="18">
        <v>3439.9067</v>
      </c>
    </row>
    <row r="295" spans="1:4" ht="51" x14ac:dyDescent="0.25">
      <c r="A295" s="16" t="s">
        <v>579</v>
      </c>
      <c r="B295" s="16" t="s">
        <v>580</v>
      </c>
      <c r="C295" s="18">
        <v>526761.32264000003</v>
      </c>
      <c r="D295" s="18">
        <v>95236.584629999998</v>
      </c>
    </row>
    <row r="296" spans="1:4" x14ac:dyDescent="0.25">
      <c r="A296" s="16" t="s">
        <v>581</v>
      </c>
      <c r="B296" s="16" t="s">
        <v>582</v>
      </c>
      <c r="C296" s="18">
        <v>649430.12783000001</v>
      </c>
      <c r="D296" s="18">
        <v>124300.58796</v>
      </c>
    </row>
    <row r="297" spans="1:4" ht="38.25" x14ac:dyDescent="0.25">
      <c r="A297" s="16" t="s">
        <v>583</v>
      </c>
      <c r="B297" s="16" t="s">
        <v>584</v>
      </c>
      <c r="C297" s="18">
        <v>17958.649730000001</v>
      </c>
      <c r="D297" s="18">
        <v>4817.8714099999997</v>
      </c>
    </row>
    <row r="298" spans="1:4" ht="38.25" x14ac:dyDescent="0.25">
      <c r="A298" s="16" t="s">
        <v>585</v>
      </c>
      <c r="B298" s="16" t="s">
        <v>586</v>
      </c>
      <c r="C298" s="18">
        <v>22593.831689999999</v>
      </c>
      <c r="D298" s="18">
        <v>5173.8003900000003</v>
      </c>
    </row>
    <row r="299" spans="1:4" ht="38.25" x14ac:dyDescent="0.25">
      <c r="A299" s="16" t="s">
        <v>587</v>
      </c>
      <c r="B299" s="16" t="s">
        <v>588</v>
      </c>
      <c r="C299" s="18">
        <v>6554.5908099999997</v>
      </c>
      <c r="D299" s="18">
        <v>1411.82844</v>
      </c>
    </row>
    <row r="300" spans="1:4" ht="38.25" x14ac:dyDescent="0.25">
      <c r="A300" s="16" t="s">
        <v>589</v>
      </c>
      <c r="B300" s="16" t="s">
        <v>590</v>
      </c>
      <c r="C300" s="18">
        <v>5596.9346999999998</v>
      </c>
      <c r="D300" s="18">
        <v>1181.82132</v>
      </c>
    </row>
    <row r="301" spans="1:4" ht="38.25" x14ac:dyDescent="0.25">
      <c r="A301" s="16" t="s">
        <v>591</v>
      </c>
      <c r="B301" s="16" t="s">
        <v>592</v>
      </c>
      <c r="C301" s="18">
        <v>24691.587609999999</v>
      </c>
      <c r="D301" s="18">
        <v>2192.02378</v>
      </c>
    </row>
    <row r="302" spans="1:4" ht="38.25" x14ac:dyDescent="0.25">
      <c r="A302" s="16" t="s">
        <v>593</v>
      </c>
      <c r="B302" s="16" t="s">
        <v>594</v>
      </c>
      <c r="C302" s="18">
        <v>8316.2810000000009</v>
      </c>
      <c r="D302" s="18">
        <v>1467.5753</v>
      </c>
    </row>
    <row r="303" spans="1:4" ht="38.25" x14ac:dyDescent="0.25">
      <c r="A303" s="16" t="s">
        <v>595</v>
      </c>
      <c r="B303" s="16" t="s">
        <v>596</v>
      </c>
      <c r="C303" s="18">
        <v>11357.273359999999</v>
      </c>
      <c r="D303" s="18">
        <v>2509.1530600000001</v>
      </c>
    </row>
    <row r="304" spans="1:4" ht="38.25" x14ac:dyDescent="0.25">
      <c r="A304" s="16" t="s">
        <v>597</v>
      </c>
      <c r="B304" s="16" t="s">
        <v>598</v>
      </c>
      <c r="C304" s="18">
        <v>5505.3670700000002</v>
      </c>
      <c r="D304" s="18">
        <v>1087.09539</v>
      </c>
    </row>
    <row r="305" spans="1:4" ht="51" x14ac:dyDescent="0.25">
      <c r="A305" s="16" t="s">
        <v>599</v>
      </c>
      <c r="B305" s="16" t="s">
        <v>600</v>
      </c>
      <c r="C305" s="18">
        <v>629467.61612000002</v>
      </c>
      <c r="D305" s="18">
        <v>117612.64387</v>
      </c>
    </row>
    <row r="306" spans="1:4" x14ac:dyDescent="0.25">
      <c r="A306" s="16" t="s">
        <v>601</v>
      </c>
      <c r="B306" s="16" t="s">
        <v>602</v>
      </c>
      <c r="C306" s="18">
        <v>1545213.3779200001</v>
      </c>
      <c r="D306" s="18">
        <v>249390.61838</v>
      </c>
    </row>
    <row r="307" spans="1:4" ht="38.25" x14ac:dyDescent="0.25">
      <c r="A307" s="16" t="s">
        <v>603</v>
      </c>
      <c r="B307" s="16" t="s">
        <v>604</v>
      </c>
      <c r="C307" s="18">
        <v>184433.71234</v>
      </c>
      <c r="D307" s="18">
        <v>31614.088350000002</v>
      </c>
    </row>
    <row r="308" spans="1:4" ht="38.25" x14ac:dyDescent="0.25">
      <c r="A308" s="16" t="s">
        <v>605</v>
      </c>
      <c r="B308" s="16" t="s">
        <v>606</v>
      </c>
      <c r="C308" s="18">
        <v>11803.66691</v>
      </c>
      <c r="D308" s="18">
        <v>2705.3804100000002</v>
      </c>
    </row>
    <row r="309" spans="1:4" ht="38.25" x14ac:dyDescent="0.25">
      <c r="A309" s="16" t="s">
        <v>607</v>
      </c>
      <c r="B309" s="16" t="s">
        <v>608</v>
      </c>
      <c r="C309" s="18">
        <v>6864.2701399999996</v>
      </c>
      <c r="D309" s="18">
        <v>1404.42281</v>
      </c>
    </row>
    <row r="310" spans="1:4" ht="38.25" x14ac:dyDescent="0.25">
      <c r="A310" s="16" t="s">
        <v>609</v>
      </c>
      <c r="B310" s="16" t="s">
        <v>610</v>
      </c>
      <c r="C310" s="18">
        <v>6802.5690199999999</v>
      </c>
      <c r="D310" s="18">
        <v>1375.2283500000001</v>
      </c>
    </row>
    <row r="311" spans="1:4" ht="38.25" x14ac:dyDescent="0.25">
      <c r="A311" s="16" t="s">
        <v>611</v>
      </c>
      <c r="B311" s="16" t="s">
        <v>612</v>
      </c>
      <c r="C311" s="18">
        <v>9945.67</v>
      </c>
      <c r="D311" s="18">
        <v>1708.90398</v>
      </c>
    </row>
    <row r="312" spans="1:4" ht="38.25" x14ac:dyDescent="0.25">
      <c r="A312" s="16" t="s">
        <v>613</v>
      </c>
      <c r="B312" s="16" t="s">
        <v>614</v>
      </c>
      <c r="C312" s="18">
        <v>9123.4757000000009</v>
      </c>
      <c r="D312" s="18">
        <v>2070.41966</v>
      </c>
    </row>
    <row r="313" spans="1:4" ht="38.25" x14ac:dyDescent="0.25">
      <c r="A313" s="16" t="s">
        <v>615</v>
      </c>
      <c r="B313" s="16" t="s">
        <v>616</v>
      </c>
      <c r="C313" s="18">
        <v>9627.3060000000005</v>
      </c>
      <c r="D313" s="18">
        <v>2184.6934099999999</v>
      </c>
    </row>
    <row r="314" spans="1:4" ht="38.25" x14ac:dyDescent="0.25">
      <c r="A314" s="16" t="s">
        <v>617</v>
      </c>
      <c r="B314" s="16" t="s">
        <v>618</v>
      </c>
      <c r="C314" s="18">
        <v>14595.164500000001</v>
      </c>
      <c r="D314" s="18">
        <v>3102.8709899999999</v>
      </c>
    </row>
    <row r="315" spans="1:4" ht="38.25" x14ac:dyDescent="0.25">
      <c r="A315" s="16" t="s">
        <v>619</v>
      </c>
      <c r="B315" s="16" t="s">
        <v>620</v>
      </c>
      <c r="C315" s="18">
        <v>19263.718379999998</v>
      </c>
      <c r="D315" s="18">
        <v>2767.7442500000002</v>
      </c>
    </row>
    <row r="316" spans="1:4" ht="38.25" x14ac:dyDescent="0.25">
      <c r="A316" s="16" t="s">
        <v>621</v>
      </c>
      <c r="B316" s="16" t="s">
        <v>622</v>
      </c>
      <c r="C316" s="18">
        <v>16351.607480000001</v>
      </c>
      <c r="D316" s="18">
        <v>1761.42021</v>
      </c>
    </row>
    <row r="317" spans="1:4" ht="38.25" x14ac:dyDescent="0.25">
      <c r="A317" s="16" t="s">
        <v>623</v>
      </c>
      <c r="B317" s="16" t="s">
        <v>624</v>
      </c>
      <c r="C317" s="18">
        <v>9043.8947000000007</v>
      </c>
      <c r="D317" s="18">
        <v>2051.1525700000002</v>
      </c>
    </row>
    <row r="318" spans="1:4" ht="38.25" x14ac:dyDescent="0.25">
      <c r="A318" s="16" t="s">
        <v>625</v>
      </c>
      <c r="B318" s="16" t="s">
        <v>626</v>
      </c>
      <c r="C318" s="18">
        <v>8501.2950000000001</v>
      </c>
      <c r="D318" s="18">
        <v>1718.07258</v>
      </c>
    </row>
    <row r="319" spans="1:4" ht="38.25" x14ac:dyDescent="0.25">
      <c r="A319" s="16" t="s">
        <v>627</v>
      </c>
      <c r="B319" s="16" t="s">
        <v>628</v>
      </c>
      <c r="C319" s="18">
        <v>12451.08891</v>
      </c>
      <c r="D319" s="18">
        <v>2645.5697</v>
      </c>
    </row>
    <row r="320" spans="1:4" ht="38.25" x14ac:dyDescent="0.25">
      <c r="A320" s="16" t="s">
        <v>629</v>
      </c>
      <c r="B320" s="16" t="s">
        <v>630</v>
      </c>
      <c r="C320" s="18">
        <v>10631.728999999999</v>
      </c>
      <c r="D320" s="18">
        <v>2081.59103</v>
      </c>
    </row>
    <row r="321" spans="1:4" ht="38.25" x14ac:dyDescent="0.25">
      <c r="A321" s="16" t="s">
        <v>631</v>
      </c>
      <c r="B321" s="16" t="s">
        <v>632</v>
      </c>
      <c r="C321" s="18">
        <v>8684.1910000000007</v>
      </c>
      <c r="D321" s="18">
        <v>1868.8231000000001</v>
      </c>
    </row>
    <row r="322" spans="1:4" ht="51" x14ac:dyDescent="0.25">
      <c r="A322" s="16" t="s">
        <v>633</v>
      </c>
      <c r="B322" s="16" t="s">
        <v>634</v>
      </c>
      <c r="C322" s="18">
        <v>1314250.10112</v>
      </c>
      <c r="D322" s="18">
        <v>207823.26897999999</v>
      </c>
    </row>
    <row r="323" spans="1:4" ht="25.5" x14ac:dyDescent="0.25">
      <c r="A323" s="16" t="s">
        <v>635</v>
      </c>
      <c r="B323" s="16" t="s">
        <v>636</v>
      </c>
      <c r="C323" s="18">
        <v>1008953.06305</v>
      </c>
      <c r="D323" s="18">
        <v>183396.87054999999</v>
      </c>
    </row>
    <row r="324" spans="1:4" ht="38.25" x14ac:dyDescent="0.25">
      <c r="A324" s="16" t="s">
        <v>637</v>
      </c>
      <c r="B324" s="16" t="s">
        <v>638</v>
      </c>
      <c r="C324" s="18">
        <v>53789.317779999998</v>
      </c>
      <c r="D324" s="18">
        <v>8786.5752499999999</v>
      </c>
    </row>
    <row r="325" spans="1:4" ht="38.25" x14ac:dyDescent="0.25">
      <c r="A325" s="16" t="s">
        <v>639</v>
      </c>
      <c r="B325" s="16" t="s">
        <v>640</v>
      </c>
      <c r="C325" s="18">
        <v>48011.501909999999</v>
      </c>
      <c r="D325" s="18">
        <v>7774.9332599999998</v>
      </c>
    </row>
    <row r="326" spans="1:4" ht="38.25" x14ac:dyDescent="0.25">
      <c r="A326" s="16" t="s">
        <v>641</v>
      </c>
      <c r="B326" s="16" t="s">
        <v>642</v>
      </c>
      <c r="C326" s="18">
        <v>26940.41576</v>
      </c>
      <c r="D326" s="18">
        <v>4828.9826000000003</v>
      </c>
    </row>
    <row r="327" spans="1:4" ht="38.25" x14ac:dyDescent="0.25">
      <c r="A327" s="16" t="s">
        <v>643</v>
      </c>
      <c r="B327" s="16" t="s">
        <v>644</v>
      </c>
      <c r="C327" s="18">
        <v>26909.806919999999</v>
      </c>
      <c r="D327" s="18">
        <v>4986.4871199999998</v>
      </c>
    </row>
    <row r="328" spans="1:4" ht="38.25" x14ac:dyDescent="0.25">
      <c r="A328" s="16" t="s">
        <v>645</v>
      </c>
      <c r="B328" s="16" t="s">
        <v>646</v>
      </c>
      <c r="C328" s="18">
        <v>40928.134590000001</v>
      </c>
      <c r="D328" s="18">
        <v>8463.7365499999996</v>
      </c>
    </row>
    <row r="329" spans="1:4" ht="38.25" x14ac:dyDescent="0.25">
      <c r="A329" s="16" t="s">
        <v>647</v>
      </c>
      <c r="B329" s="16" t="s">
        <v>648</v>
      </c>
      <c r="C329" s="18">
        <v>31831.084920000001</v>
      </c>
      <c r="D329" s="18">
        <v>5182.26</v>
      </c>
    </row>
    <row r="330" spans="1:4" ht="51" x14ac:dyDescent="0.25">
      <c r="A330" s="16" t="s">
        <v>649</v>
      </c>
      <c r="B330" s="16" t="s">
        <v>650</v>
      </c>
      <c r="C330" s="18">
        <v>922863.37216999999</v>
      </c>
      <c r="D330" s="18">
        <v>178696.18204000001</v>
      </c>
    </row>
    <row r="331" spans="1:4" ht="25.5" x14ac:dyDescent="0.25">
      <c r="A331" s="16" t="s">
        <v>651</v>
      </c>
      <c r="B331" s="16" t="s">
        <v>652</v>
      </c>
      <c r="C331" s="18">
        <v>640590.62806000002</v>
      </c>
      <c r="D331" s="18">
        <v>136785.63930000001</v>
      </c>
    </row>
    <row r="332" spans="1:4" ht="38.25" x14ac:dyDescent="0.25">
      <c r="A332" s="16" t="s">
        <v>653</v>
      </c>
      <c r="B332" s="16" t="s">
        <v>654</v>
      </c>
      <c r="C332" s="18">
        <v>47312.983789999998</v>
      </c>
      <c r="D332" s="18">
        <v>7002.90283</v>
      </c>
    </row>
    <row r="333" spans="1:4" ht="38.25" x14ac:dyDescent="0.25">
      <c r="A333" s="16" t="s">
        <v>655</v>
      </c>
      <c r="B333" s="16" t="s">
        <v>656</v>
      </c>
      <c r="C333" s="18">
        <v>21185.50461</v>
      </c>
      <c r="D333" s="18">
        <v>3799.6833299999998</v>
      </c>
    </row>
    <row r="334" spans="1:4" ht="38.25" x14ac:dyDescent="0.25">
      <c r="A334" s="16" t="s">
        <v>657</v>
      </c>
      <c r="B334" s="16" t="s">
        <v>658</v>
      </c>
      <c r="C334" s="18">
        <v>25773.061730000001</v>
      </c>
      <c r="D334" s="18">
        <v>4920.4476400000003</v>
      </c>
    </row>
    <row r="335" spans="1:4" ht="38.25" x14ac:dyDescent="0.25">
      <c r="A335" s="16" t="s">
        <v>659</v>
      </c>
      <c r="B335" s="16" t="s">
        <v>660</v>
      </c>
      <c r="C335" s="18">
        <v>20177.724569999998</v>
      </c>
      <c r="D335" s="18">
        <v>3740.34004</v>
      </c>
    </row>
    <row r="336" spans="1:4" ht="38.25" x14ac:dyDescent="0.25">
      <c r="A336" s="16" t="s">
        <v>661</v>
      </c>
      <c r="B336" s="16" t="s">
        <v>662</v>
      </c>
      <c r="C336" s="18">
        <v>21199.155439999999</v>
      </c>
      <c r="D336" s="18">
        <v>3273.97147</v>
      </c>
    </row>
    <row r="337" spans="1:4" ht="51" x14ac:dyDescent="0.25">
      <c r="A337" s="16" t="s">
        <v>663</v>
      </c>
      <c r="B337" s="16" t="s">
        <v>664</v>
      </c>
      <c r="C337" s="18">
        <v>593481.25419000001</v>
      </c>
      <c r="D337" s="18">
        <v>134066.03414999999</v>
      </c>
    </row>
    <row r="338" spans="1:4" ht="25.5" x14ac:dyDescent="0.25">
      <c r="A338" s="16" t="s">
        <v>665</v>
      </c>
      <c r="B338" s="16" t="s">
        <v>666</v>
      </c>
      <c r="C338" s="18">
        <v>674019.87289</v>
      </c>
      <c r="D338" s="18">
        <v>76868.974679999999</v>
      </c>
    </row>
    <row r="339" spans="1:4" ht="38.25" x14ac:dyDescent="0.25">
      <c r="A339" s="16" t="s">
        <v>667</v>
      </c>
      <c r="B339" s="16" t="s">
        <v>668</v>
      </c>
      <c r="C339" s="18">
        <v>44702.167999999998</v>
      </c>
      <c r="D339" s="18">
        <v>5796.3195299999998</v>
      </c>
    </row>
    <row r="340" spans="1:4" ht="38.25" x14ac:dyDescent="0.25">
      <c r="A340" s="16" t="s">
        <v>669</v>
      </c>
      <c r="B340" s="16" t="s">
        <v>670</v>
      </c>
      <c r="C340" s="18">
        <v>8120.4170000000004</v>
      </c>
      <c r="D340" s="18">
        <v>1065.9192399999999</v>
      </c>
    </row>
    <row r="341" spans="1:4" ht="51" x14ac:dyDescent="0.25">
      <c r="A341" s="16" t="s">
        <v>671</v>
      </c>
      <c r="B341" s="16" t="s">
        <v>672</v>
      </c>
      <c r="C341" s="18">
        <v>6304.5336200000002</v>
      </c>
      <c r="D341" s="18">
        <v>1131.65761</v>
      </c>
    </row>
    <row r="342" spans="1:4" ht="63.75" x14ac:dyDescent="0.25">
      <c r="A342" s="16" t="s">
        <v>673</v>
      </c>
      <c r="B342" s="16" t="s">
        <v>674</v>
      </c>
      <c r="C342" s="18">
        <v>649531.14515</v>
      </c>
      <c r="D342" s="18">
        <v>75085.353300000002</v>
      </c>
    </row>
    <row r="343" spans="1:4" x14ac:dyDescent="0.25">
      <c r="A343" s="16" t="s">
        <v>675</v>
      </c>
      <c r="B343" s="16" t="s">
        <v>676</v>
      </c>
      <c r="C343" s="18">
        <v>668132.14852000005</v>
      </c>
      <c r="D343" s="18">
        <v>111618.35067</v>
      </c>
    </row>
    <row r="344" spans="1:4" ht="38.25" x14ac:dyDescent="0.25">
      <c r="A344" s="16" t="s">
        <v>677</v>
      </c>
      <c r="B344" s="16" t="s">
        <v>678</v>
      </c>
      <c r="C344" s="18">
        <v>42845.183790000003</v>
      </c>
      <c r="D344" s="18">
        <v>6078.8090700000002</v>
      </c>
    </row>
    <row r="345" spans="1:4" ht="38.25" x14ac:dyDescent="0.25">
      <c r="A345" s="16" t="s">
        <v>679</v>
      </c>
      <c r="B345" s="16" t="s">
        <v>680</v>
      </c>
      <c r="C345" s="18">
        <v>7474.3737000000001</v>
      </c>
      <c r="D345" s="18">
        <v>1574.20967</v>
      </c>
    </row>
    <row r="346" spans="1:4" ht="38.25" x14ac:dyDescent="0.25">
      <c r="A346" s="16" t="s">
        <v>681</v>
      </c>
      <c r="B346" s="16" t="s">
        <v>682</v>
      </c>
      <c r="C346" s="18">
        <v>10078.386479999999</v>
      </c>
      <c r="D346" s="18">
        <v>2231.33178</v>
      </c>
    </row>
    <row r="347" spans="1:4" ht="38.25" x14ac:dyDescent="0.25">
      <c r="A347" s="16" t="s">
        <v>683</v>
      </c>
      <c r="B347" s="16" t="s">
        <v>684</v>
      </c>
      <c r="C347" s="18">
        <v>9797.3815400000003</v>
      </c>
      <c r="D347" s="18">
        <v>1647.3939700000001</v>
      </c>
    </row>
    <row r="348" spans="1:4" ht="38.25" x14ac:dyDescent="0.25">
      <c r="A348" s="16" t="s">
        <v>685</v>
      </c>
      <c r="B348" s="16" t="s">
        <v>686</v>
      </c>
      <c r="C348" s="18">
        <v>6355.7734600000003</v>
      </c>
      <c r="D348" s="18">
        <v>1284.3175699999999</v>
      </c>
    </row>
    <row r="349" spans="1:4" ht="63.75" x14ac:dyDescent="0.25">
      <c r="A349" s="16" t="s">
        <v>687</v>
      </c>
      <c r="B349" s="16" t="s">
        <v>688</v>
      </c>
      <c r="C349" s="18">
        <v>632773.65503999998</v>
      </c>
      <c r="D349" s="18">
        <v>107874.90861</v>
      </c>
    </row>
    <row r="350" spans="1:4" x14ac:dyDescent="0.25">
      <c r="A350" s="16" t="s">
        <v>689</v>
      </c>
      <c r="B350" s="16" t="s">
        <v>690</v>
      </c>
      <c r="C350" s="18">
        <v>468122.06446000002</v>
      </c>
      <c r="D350" s="18">
        <v>105769.16485</v>
      </c>
    </row>
    <row r="351" spans="1:4" ht="38.25" x14ac:dyDescent="0.25">
      <c r="A351" s="16" t="s">
        <v>691</v>
      </c>
      <c r="B351" s="16" t="s">
        <v>692</v>
      </c>
      <c r="C351" s="18">
        <v>34741.41545</v>
      </c>
      <c r="D351" s="18">
        <v>6282.86985</v>
      </c>
    </row>
    <row r="352" spans="1:4" ht="38.25" x14ac:dyDescent="0.25">
      <c r="A352" s="16" t="s">
        <v>693</v>
      </c>
      <c r="B352" s="16" t="s">
        <v>694</v>
      </c>
      <c r="C352" s="18">
        <v>6026.4539999999997</v>
      </c>
      <c r="D352" s="18">
        <v>1323.0665100000001</v>
      </c>
    </row>
    <row r="353" spans="1:4" ht="38.25" x14ac:dyDescent="0.25">
      <c r="A353" s="16" t="s">
        <v>695</v>
      </c>
      <c r="B353" s="16" t="s">
        <v>696</v>
      </c>
      <c r="C353" s="18">
        <v>8221.3344400000005</v>
      </c>
      <c r="D353" s="18">
        <v>1839.0788</v>
      </c>
    </row>
    <row r="354" spans="1:4" ht="38.25" x14ac:dyDescent="0.25">
      <c r="A354" s="16" t="s">
        <v>697</v>
      </c>
      <c r="B354" s="16" t="s">
        <v>698</v>
      </c>
      <c r="C354" s="18">
        <v>10297.651</v>
      </c>
      <c r="D354" s="18">
        <v>2140.2794199999998</v>
      </c>
    </row>
    <row r="355" spans="1:4" ht="63.75" x14ac:dyDescent="0.25">
      <c r="A355" s="16" t="s">
        <v>699</v>
      </c>
      <c r="B355" s="16" t="s">
        <v>700</v>
      </c>
      <c r="C355" s="18">
        <v>448632.44857000001</v>
      </c>
      <c r="D355" s="18">
        <v>103249.18527</v>
      </c>
    </row>
    <row r="356" spans="1:4" x14ac:dyDescent="0.25">
      <c r="A356" s="16" t="s">
        <v>701</v>
      </c>
      <c r="B356" s="16" t="s">
        <v>702</v>
      </c>
      <c r="C356" s="18">
        <v>550246.18804000004</v>
      </c>
      <c r="D356" s="18">
        <v>138695.05866000001</v>
      </c>
    </row>
    <row r="357" spans="1:4" ht="38.25" x14ac:dyDescent="0.25">
      <c r="A357" s="16" t="s">
        <v>703</v>
      </c>
      <c r="B357" s="16" t="s">
        <v>704</v>
      </c>
      <c r="C357" s="18">
        <v>44397.757239999999</v>
      </c>
      <c r="D357" s="18">
        <v>9580.8197999999993</v>
      </c>
    </row>
    <row r="358" spans="1:4" ht="38.25" x14ac:dyDescent="0.25">
      <c r="A358" s="16" t="s">
        <v>705</v>
      </c>
      <c r="B358" s="16" t="s">
        <v>706</v>
      </c>
      <c r="C358" s="18">
        <v>10085.531000000001</v>
      </c>
      <c r="D358" s="18">
        <v>2715.0563400000001</v>
      </c>
    </row>
    <row r="359" spans="1:4" ht="38.25" x14ac:dyDescent="0.25">
      <c r="A359" s="16" t="s">
        <v>707</v>
      </c>
      <c r="B359" s="16" t="s">
        <v>708</v>
      </c>
      <c r="C359" s="18">
        <v>10287.489079999999</v>
      </c>
      <c r="D359" s="18">
        <v>3327.2837500000001</v>
      </c>
    </row>
    <row r="360" spans="1:4" ht="38.25" x14ac:dyDescent="0.25">
      <c r="A360" s="16" t="s">
        <v>709</v>
      </c>
      <c r="B360" s="16" t="s">
        <v>710</v>
      </c>
      <c r="C360" s="18">
        <v>10476.638000000001</v>
      </c>
      <c r="D360" s="18">
        <v>2611.10401</v>
      </c>
    </row>
    <row r="361" spans="1:4" ht="38.25" x14ac:dyDescent="0.25">
      <c r="A361" s="16" t="s">
        <v>711</v>
      </c>
      <c r="B361" s="16" t="s">
        <v>712</v>
      </c>
      <c r="C361" s="18">
        <v>10640.425999999999</v>
      </c>
      <c r="D361" s="18">
        <v>2485.3774100000001</v>
      </c>
    </row>
    <row r="362" spans="1:4" ht="38.25" x14ac:dyDescent="0.25">
      <c r="A362" s="16" t="s">
        <v>713</v>
      </c>
      <c r="B362" s="16" t="s">
        <v>714</v>
      </c>
      <c r="C362" s="18">
        <v>6898.2716300000002</v>
      </c>
      <c r="D362" s="18">
        <v>2195.72858</v>
      </c>
    </row>
    <row r="363" spans="1:4" ht="38.25" x14ac:dyDescent="0.25">
      <c r="A363" s="16" t="s">
        <v>715</v>
      </c>
      <c r="B363" s="16" t="s">
        <v>716</v>
      </c>
      <c r="C363" s="18">
        <v>7747.42</v>
      </c>
      <c r="D363" s="18">
        <v>2014.2053699999999</v>
      </c>
    </row>
    <row r="364" spans="1:4" ht="63.75" x14ac:dyDescent="0.25">
      <c r="A364" s="16" t="s">
        <v>717</v>
      </c>
      <c r="B364" s="16" t="s">
        <v>718</v>
      </c>
      <c r="C364" s="18">
        <v>512965.09308999998</v>
      </c>
      <c r="D364" s="18">
        <v>130277.8434</v>
      </c>
    </row>
    <row r="365" spans="1:4" x14ac:dyDescent="0.25">
      <c r="A365" s="16" t="s">
        <v>719</v>
      </c>
      <c r="B365" s="16" t="s">
        <v>12</v>
      </c>
      <c r="C365" s="18">
        <v>888726.10530000005</v>
      </c>
      <c r="D365" s="18">
        <v>168880.95233</v>
      </c>
    </row>
    <row r="366" spans="1:4" x14ac:dyDescent="0.25">
      <c r="A366" s="16" t="s">
        <v>720</v>
      </c>
      <c r="B366" s="16" t="s">
        <v>721</v>
      </c>
      <c r="C366" s="18">
        <v>272458.73804999999</v>
      </c>
      <c r="D366" s="18">
        <v>48197.297149999999</v>
      </c>
    </row>
    <row r="367" spans="1:4" ht="47.65" customHeight="1" x14ac:dyDescent="0.25"/>
  </sheetData>
  <mergeCells count="1">
    <mergeCell ref="C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7"/>
  <sheetViews>
    <sheetView workbookViewId="0">
      <selection activeCell="K8" sqref="K8"/>
    </sheetView>
  </sheetViews>
  <sheetFormatPr defaultColWidth="9.140625" defaultRowHeight="15" x14ac:dyDescent="0.25"/>
  <cols>
    <col min="1" max="1" width="16.140625" style="11" customWidth="1"/>
    <col min="2" max="2" width="20" style="11" customWidth="1"/>
    <col min="3" max="5" width="16.140625" style="11" hidden="1" customWidth="1"/>
    <col min="6" max="6" width="16.7109375" style="11" customWidth="1"/>
    <col min="7" max="7" width="16.140625" style="11" hidden="1" customWidth="1"/>
    <col min="8" max="8" width="18.140625" style="11" customWidth="1"/>
    <col min="9" max="9" width="18" style="11" customWidth="1"/>
    <col min="10" max="16384" width="9.140625" style="11"/>
  </cols>
  <sheetData>
    <row r="1" spans="1:11" ht="30" customHeight="1" x14ac:dyDescent="0.25">
      <c r="F1" s="19">
        <v>2019</v>
      </c>
    </row>
    <row r="2" spans="1:11" ht="30.75" customHeight="1" x14ac:dyDescent="0.25">
      <c r="A2" s="12" t="s">
        <v>13</v>
      </c>
      <c r="B2" s="13" t="s">
        <v>13</v>
      </c>
      <c r="C2" s="91"/>
      <c r="D2" s="90"/>
      <c r="E2" s="91" t="s">
        <v>14</v>
      </c>
      <c r="F2" s="90"/>
      <c r="G2" s="91" t="s">
        <v>15</v>
      </c>
      <c r="H2" s="90"/>
    </row>
    <row r="3" spans="1:11" ht="63.75" x14ac:dyDescent="0.25">
      <c r="A3" s="14" t="s">
        <v>13</v>
      </c>
      <c r="B3" s="15" t="s">
        <v>13</v>
      </c>
      <c r="C3" s="16" t="s">
        <v>16</v>
      </c>
      <c r="D3" s="16" t="s">
        <v>17</v>
      </c>
      <c r="E3" s="16" t="s">
        <v>16</v>
      </c>
      <c r="F3" s="16" t="s">
        <v>17</v>
      </c>
      <c r="G3" s="16" t="s">
        <v>16</v>
      </c>
      <c r="H3" s="16" t="s">
        <v>17</v>
      </c>
      <c r="I3" s="16" t="s">
        <v>18</v>
      </c>
    </row>
    <row r="4" spans="1:11" x14ac:dyDescent="0.25">
      <c r="A4" s="16" t="s">
        <v>20</v>
      </c>
      <c r="B4" s="16" t="s">
        <v>21</v>
      </c>
      <c r="C4" s="17"/>
      <c r="D4" s="17"/>
      <c r="E4" s="18">
        <v>31172968.353859998</v>
      </c>
      <c r="F4" s="18">
        <v>32995595.643259998</v>
      </c>
      <c r="G4" s="17"/>
      <c r="H4" s="18">
        <v>6368.9563500000004</v>
      </c>
      <c r="I4" s="18">
        <f t="shared" ref="I4:I51" si="0">F4-H4</f>
        <v>32989226.68691</v>
      </c>
    </row>
    <row r="5" spans="1:11" ht="38.25" x14ac:dyDescent="0.25">
      <c r="A5" s="16" t="s">
        <v>22</v>
      </c>
      <c r="B5" s="16" t="s">
        <v>23</v>
      </c>
      <c r="C5" s="17"/>
      <c r="D5" s="17"/>
      <c r="E5" s="18">
        <v>31172968.353859998</v>
      </c>
      <c r="F5" s="18">
        <v>6514963.4049899997</v>
      </c>
      <c r="G5" s="17"/>
      <c r="H5" s="18">
        <v>966.67546000000004</v>
      </c>
      <c r="I5" s="18">
        <f t="shared" si="0"/>
        <v>6513996.7295300001</v>
      </c>
    </row>
    <row r="6" spans="1:11" x14ac:dyDescent="0.25">
      <c r="A6" s="16" t="s">
        <v>24</v>
      </c>
      <c r="B6" s="16" t="s">
        <v>0</v>
      </c>
      <c r="C6" s="17"/>
      <c r="D6" s="17"/>
      <c r="E6" s="18">
        <v>16512691.668</v>
      </c>
      <c r="F6" s="18">
        <v>3274064.2295900001</v>
      </c>
      <c r="G6" s="17"/>
      <c r="H6" s="18">
        <v>110.9029</v>
      </c>
      <c r="I6" s="18">
        <f>F6-H6</f>
        <v>3273953.32669</v>
      </c>
      <c r="K6" s="1"/>
    </row>
    <row r="7" spans="1:11" ht="38.25" x14ac:dyDescent="0.25">
      <c r="A7" s="16" t="s">
        <v>25</v>
      </c>
      <c r="B7" s="16" t="s">
        <v>26</v>
      </c>
      <c r="C7" s="17"/>
      <c r="D7" s="17"/>
      <c r="E7" s="18">
        <v>170310.42405</v>
      </c>
      <c r="F7" s="18">
        <v>38421.049659999997</v>
      </c>
      <c r="G7" s="17"/>
      <c r="H7" s="17"/>
      <c r="I7" s="18">
        <f t="shared" si="0"/>
        <v>38421.049659999997</v>
      </c>
      <c r="K7" s="1"/>
    </row>
    <row r="8" spans="1:11" x14ac:dyDescent="0.25">
      <c r="A8" s="16" t="s">
        <v>27</v>
      </c>
      <c r="B8" s="16" t="s">
        <v>1</v>
      </c>
      <c r="C8" s="17"/>
      <c r="D8" s="17"/>
      <c r="E8" s="18">
        <v>2360994.7000000002</v>
      </c>
      <c r="F8" s="18">
        <v>550810.00450000004</v>
      </c>
      <c r="G8" s="17"/>
      <c r="H8" s="18">
        <v>211.63164</v>
      </c>
      <c r="I8" s="18">
        <f t="shared" si="0"/>
        <v>550598.37286</v>
      </c>
      <c r="K8" s="1"/>
    </row>
    <row r="9" spans="1:11" x14ac:dyDescent="0.25">
      <c r="A9" s="16" t="s">
        <v>28</v>
      </c>
      <c r="B9" s="16" t="s">
        <v>29</v>
      </c>
      <c r="C9" s="17"/>
      <c r="D9" s="17"/>
      <c r="E9" s="18">
        <v>73642.899999999994</v>
      </c>
      <c r="F9" s="18">
        <v>11980.733480000001</v>
      </c>
      <c r="G9" s="17"/>
      <c r="H9" s="18">
        <v>18.977049999999998</v>
      </c>
      <c r="I9" s="18">
        <f t="shared" si="0"/>
        <v>11961.756430000001</v>
      </c>
      <c r="K9" s="1"/>
    </row>
    <row r="10" spans="1:11" x14ac:dyDescent="0.25">
      <c r="A10" s="16" t="s">
        <v>30</v>
      </c>
      <c r="B10" s="16" t="s">
        <v>2</v>
      </c>
      <c r="C10" s="17"/>
      <c r="D10" s="17"/>
      <c r="E10" s="18">
        <v>322493.429</v>
      </c>
      <c r="F10" s="18">
        <v>70777.819680000001</v>
      </c>
      <c r="G10" s="17"/>
      <c r="H10" s="18">
        <v>-52.712240000000001</v>
      </c>
      <c r="I10" s="18">
        <f t="shared" si="0"/>
        <v>70830.531919999994</v>
      </c>
      <c r="K10" s="1"/>
    </row>
    <row r="11" spans="1:11" ht="38.25" x14ac:dyDescent="0.25">
      <c r="A11" s="16" t="s">
        <v>31</v>
      </c>
      <c r="B11" s="16" t="s">
        <v>32</v>
      </c>
      <c r="C11" s="17"/>
      <c r="D11" s="17"/>
      <c r="E11" s="18">
        <v>651149.44694000005</v>
      </c>
      <c r="F11" s="18">
        <v>134496.13357999999</v>
      </c>
      <c r="G11" s="17"/>
      <c r="H11" s="18">
        <v>-44.100169999999999</v>
      </c>
      <c r="I11" s="18">
        <f t="shared" si="0"/>
        <v>134540.23374999998</v>
      </c>
      <c r="K11" s="1"/>
    </row>
    <row r="12" spans="1:11" x14ac:dyDescent="0.25">
      <c r="A12" s="16" t="s">
        <v>33</v>
      </c>
      <c r="B12" s="16" t="s">
        <v>3</v>
      </c>
      <c r="C12" s="17"/>
      <c r="D12" s="17"/>
      <c r="E12" s="18">
        <v>108134.749</v>
      </c>
      <c r="F12" s="18">
        <v>19686.038130000001</v>
      </c>
      <c r="G12" s="17"/>
      <c r="H12" s="18">
        <v>11.476100000000001</v>
      </c>
      <c r="I12" s="18">
        <f t="shared" si="0"/>
        <v>19674.562030000001</v>
      </c>
      <c r="K12" s="1"/>
    </row>
    <row r="13" spans="1:11" x14ac:dyDescent="0.25">
      <c r="A13" s="16" t="s">
        <v>34</v>
      </c>
      <c r="B13" s="16" t="s">
        <v>4</v>
      </c>
      <c r="C13" s="17"/>
      <c r="D13" s="17"/>
      <c r="E13" s="18">
        <v>597652.19999999995</v>
      </c>
      <c r="F13" s="18">
        <v>108843.61298999999</v>
      </c>
      <c r="G13" s="17"/>
      <c r="H13" s="18">
        <v>-4.0837300000000001</v>
      </c>
      <c r="I13" s="18">
        <f t="shared" si="0"/>
        <v>108847.69671999999</v>
      </c>
      <c r="K13" s="1"/>
    </row>
    <row r="14" spans="1:11" x14ac:dyDescent="0.25">
      <c r="A14" s="16" t="s">
        <v>35</v>
      </c>
      <c r="B14" s="16" t="s">
        <v>5</v>
      </c>
      <c r="C14" s="17"/>
      <c r="D14" s="17"/>
      <c r="E14" s="18">
        <v>494726.40000000002</v>
      </c>
      <c r="F14" s="18">
        <v>92558.799469999998</v>
      </c>
      <c r="G14" s="17"/>
      <c r="H14" s="18">
        <v>-9.7073800000000006</v>
      </c>
      <c r="I14" s="18">
        <f t="shared" si="0"/>
        <v>92568.506850000005</v>
      </c>
      <c r="K14" s="1"/>
    </row>
    <row r="15" spans="1:11" x14ac:dyDescent="0.25">
      <c r="A15" s="16" t="s">
        <v>36</v>
      </c>
      <c r="B15" s="16" t="s">
        <v>6</v>
      </c>
      <c r="C15" s="17"/>
      <c r="D15" s="17"/>
      <c r="E15" s="18">
        <v>483924.9</v>
      </c>
      <c r="F15" s="18">
        <v>95367.043390000006</v>
      </c>
      <c r="G15" s="17"/>
      <c r="H15" s="17"/>
      <c r="I15" s="18">
        <f t="shared" si="0"/>
        <v>95367.043390000006</v>
      </c>
      <c r="K15" s="1"/>
    </row>
    <row r="16" spans="1:11" x14ac:dyDescent="0.25">
      <c r="A16" s="16" t="s">
        <v>37</v>
      </c>
      <c r="B16" s="16" t="s">
        <v>7</v>
      </c>
      <c r="C16" s="17"/>
      <c r="D16" s="17"/>
      <c r="E16" s="18">
        <v>1200358</v>
      </c>
      <c r="F16" s="18">
        <v>338925.26828000002</v>
      </c>
      <c r="G16" s="17"/>
      <c r="H16" s="18">
        <v>-1.0000000000000001E-5</v>
      </c>
      <c r="I16" s="18">
        <f t="shared" si="0"/>
        <v>338925.26829000004</v>
      </c>
      <c r="K16" s="1"/>
    </row>
    <row r="17" spans="1:11" x14ac:dyDescent="0.25">
      <c r="A17" s="16" t="s">
        <v>38</v>
      </c>
      <c r="B17" s="16" t="s">
        <v>8</v>
      </c>
      <c r="C17" s="17"/>
      <c r="D17" s="17"/>
      <c r="E17" s="18">
        <v>893753.3</v>
      </c>
      <c r="F17" s="18">
        <v>170535.21283999999</v>
      </c>
      <c r="G17" s="17"/>
      <c r="H17" s="18">
        <v>-39.197600000000001</v>
      </c>
      <c r="I17" s="18">
        <f t="shared" si="0"/>
        <v>170574.41044000001</v>
      </c>
      <c r="K17" s="1"/>
    </row>
    <row r="18" spans="1:11" ht="38.25" x14ac:dyDescent="0.25">
      <c r="A18" s="16" t="s">
        <v>39</v>
      </c>
      <c r="B18" s="16" t="s">
        <v>40</v>
      </c>
      <c r="C18" s="17"/>
      <c r="D18" s="17"/>
      <c r="E18" s="18">
        <v>495384.54836999997</v>
      </c>
      <c r="F18" s="18">
        <v>119387.77863</v>
      </c>
      <c r="G18" s="18">
        <v>0</v>
      </c>
      <c r="H18" s="18">
        <v>-1.7866200000000001</v>
      </c>
      <c r="I18" s="18">
        <f t="shared" si="0"/>
        <v>119389.56525</v>
      </c>
      <c r="K18" s="1"/>
    </row>
    <row r="19" spans="1:11" ht="38.25" x14ac:dyDescent="0.25">
      <c r="A19" s="16" t="s">
        <v>41</v>
      </c>
      <c r="B19" s="16" t="s">
        <v>42</v>
      </c>
      <c r="C19" s="17"/>
      <c r="D19" s="17"/>
      <c r="E19" s="18">
        <v>165209.29498999999</v>
      </c>
      <c r="F19" s="18">
        <v>41393.679210000002</v>
      </c>
      <c r="G19" s="17"/>
      <c r="H19" s="17"/>
      <c r="I19" s="18">
        <f t="shared" si="0"/>
        <v>41393.679210000002</v>
      </c>
      <c r="K19" s="1"/>
    </row>
    <row r="20" spans="1:11" ht="38.25" x14ac:dyDescent="0.25">
      <c r="A20" s="16" t="s">
        <v>43</v>
      </c>
      <c r="B20" s="16" t="s">
        <v>44</v>
      </c>
      <c r="C20" s="17"/>
      <c r="D20" s="17"/>
      <c r="E20" s="18">
        <v>101260</v>
      </c>
      <c r="F20" s="18">
        <v>20067.57127</v>
      </c>
      <c r="G20" s="18">
        <v>0</v>
      </c>
      <c r="H20" s="18">
        <v>6.5741500000000004</v>
      </c>
      <c r="I20" s="18">
        <f t="shared" si="0"/>
        <v>20060.99712</v>
      </c>
      <c r="K20" s="1"/>
    </row>
    <row r="21" spans="1:11" ht="38.25" x14ac:dyDescent="0.25">
      <c r="A21" s="16" t="s">
        <v>45</v>
      </c>
      <c r="B21" s="16" t="s">
        <v>46</v>
      </c>
      <c r="C21" s="17"/>
      <c r="D21" s="17"/>
      <c r="E21" s="18">
        <v>73057.722210000007</v>
      </c>
      <c r="F21" s="18">
        <v>12692.149880000001</v>
      </c>
      <c r="G21" s="18">
        <v>0</v>
      </c>
      <c r="H21" s="18">
        <v>41.458509999999997</v>
      </c>
      <c r="I21" s="18">
        <f t="shared" si="0"/>
        <v>12650.69137</v>
      </c>
      <c r="K21" s="1"/>
    </row>
    <row r="22" spans="1:11" ht="38.25" x14ac:dyDescent="0.25">
      <c r="A22" s="16" t="s">
        <v>47</v>
      </c>
      <c r="B22" s="16" t="s">
        <v>48</v>
      </c>
      <c r="C22" s="17"/>
      <c r="D22" s="17"/>
      <c r="E22" s="18">
        <v>458535.12803999998</v>
      </c>
      <c r="F22" s="18">
        <v>103464.97672000001</v>
      </c>
      <c r="G22" s="18">
        <v>0</v>
      </c>
      <c r="H22" s="18">
        <v>60.425669999999997</v>
      </c>
      <c r="I22" s="18">
        <f t="shared" si="0"/>
        <v>103404.55105000001</v>
      </c>
      <c r="K22" s="1"/>
    </row>
    <row r="23" spans="1:11" x14ac:dyDescent="0.25">
      <c r="A23" s="16" t="s">
        <v>49</v>
      </c>
      <c r="B23" s="16" t="s">
        <v>9</v>
      </c>
      <c r="C23" s="17"/>
      <c r="D23" s="17"/>
      <c r="E23" s="18">
        <v>226516.3</v>
      </c>
      <c r="F23" s="18">
        <v>44150.058210000003</v>
      </c>
      <c r="G23" s="17"/>
      <c r="H23" s="18">
        <v>-1.64</v>
      </c>
      <c r="I23" s="18">
        <f t="shared" si="0"/>
        <v>44151.698210000002</v>
      </c>
      <c r="K23" s="1"/>
    </row>
    <row r="24" spans="1:11" ht="38.25" x14ac:dyDescent="0.25">
      <c r="A24" s="16" t="s">
        <v>50</v>
      </c>
      <c r="B24" s="16" t="s">
        <v>51</v>
      </c>
      <c r="C24" s="17"/>
      <c r="D24" s="17"/>
      <c r="E24" s="18">
        <v>64035.482600000003</v>
      </c>
      <c r="F24" s="18">
        <v>11748.45457</v>
      </c>
      <c r="G24" s="17"/>
      <c r="H24" s="18">
        <v>-0.5</v>
      </c>
      <c r="I24" s="18">
        <f t="shared" si="0"/>
        <v>11748.95457</v>
      </c>
      <c r="K24" s="1"/>
    </row>
    <row r="25" spans="1:11" ht="38.25" x14ac:dyDescent="0.25">
      <c r="A25" s="16" t="s">
        <v>52</v>
      </c>
      <c r="B25" s="16" t="s">
        <v>53</v>
      </c>
      <c r="C25" s="17"/>
      <c r="D25" s="17"/>
      <c r="E25" s="18">
        <v>99792.424150000006</v>
      </c>
      <c r="F25" s="18">
        <v>21836.930380000002</v>
      </c>
      <c r="G25" s="17"/>
      <c r="H25" s="18">
        <v>9.6931999999999992</v>
      </c>
      <c r="I25" s="18">
        <f t="shared" si="0"/>
        <v>21827.23718</v>
      </c>
      <c r="K25" s="1"/>
    </row>
    <row r="26" spans="1:11" ht="38.25" x14ac:dyDescent="0.25">
      <c r="A26" s="16" t="s">
        <v>54</v>
      </c>
      <c r="B26" s="16" t="s">
        <v>55</v>
      </c>
      <c r="C26" s="17"/>
      <c r="D26" s="17"/>
      <c r="E26" s="18">
        <v>123875.966</v>
      </c>
      <c r="F26" s="18">
        <v>25300.764319999998</v>
      </c>
      <c r="G26" s="17"/>
      <c r="H26" s="18">
        <v>0.97924</v>
      </c>
      <c r="I26" s="18">
        <f t="shared" si="0"/>
        <v>25299.785079999998</v>
      </c>
      <c r="K26" s="1"/>
    </row>
    <row r="27" spans="1:11" ht="38.25" x14ac:dyDescent="0.25">
      <c r="A27" s="16" t="s">
        <v>56</v>
      </c>
      <c r="B27" s="16" t="s">
        <v>57</v>
      </c>
      <c r="C27" s="17"/>
      <c r="D27" s="17"/>
      <c r="E27" s="18">
        <v>73261.516000000003</v>
      </c>
      <c r="F27" s="18">
        <v>15666.693789999999</v>
      </c>
      <c r="G27" s="17"/>
      <c r="H27" s="17"/>
      <c r="I27" s="18">
        <f t="shared" si="0"/>
        <v>15666.693789999999</v>
      </c>
      <c r="K27" s="1"/>
    </row>
    <row r="28" spans="1:11" ht="38.25" x14ac:dyDescent="0.25">
      <c r="A28" s="16" t="s">
        <v>58</v>
      </c>
      <c r="B28" s="16" t="s">
        <v>59</v>
      </c>
      <c r="C28" s="17"/>
      <c r="D28" s="17"/>
      <c r="E28" s="18">
        <v>242156.62401999999</v>
      </c>
      <c r="F28" s="18">
        <v>57119.803079999998</v>
      </c>
      <c r="G28" s="18">
        <v>0</v>
      </c>
      <c r="H28" s="18">
        <v>8.1020000000000003</v>
      </c>
      <c r="I28" s="18">
        <f t="shared" si="0"/>
        <v>57111.701079999999</v>
      </c>
      <c r="K28" s="1"/>
    </row>
    <row r="29" spans="1:11" ht="38.25" x14ac:dyDescent="0.25">
      <c r="A29" s="16" t="s">
        <v>60</v>
      </c>
      <c r="B29" s="16" t="s">
        <v>61</v>
      </c>
      <c r="C29" s="17"/>
      <c r="D29" s="17"/>
      <c r="E29" s="18">
        <v>279358.69777000003</v>
      </c>
      <c r="F29" s="18">
        <v>74662.058690000005</v>
      </c>
      <c r="G29" s="18">
        <v>0</v>
      </c>
      <c r="H29" s="18">
        <v>-4.9430199999999997</v>
      </c>
      <c r="I29" s="18">
        <f t="shared" si="0"/>
        <v>74667.001710000011</v>
      </c>
      <c r="K29" s="1"/>
    </row>
    <row r="30" spans="1:11" ht="38.25" x14ac:dyDescent="0.25">
      <c r="A30" s="16" t="s">
        <v>62</v>
      </c>
      <c r="B30" s="16" t="s">
        <v>63</v>
      </c>
      <c r="C30" s="17"/>
      <c r="D30" s="17"/>
      <c r="E30" s="18">
        <v>148687.06782</v>
      </c>
      <c r="F30" s="18">
        <v>34587.809829999998</v>
      </c>
      <c r="G30" s="18">
        <v>0</v>
      </c>
      <c r="H30" s="18">
        <v>-10.557219999999999</v>
      </c>
      <c r="I30" s="18">
        <f t="shared" si="0"/>
        <v>34598.367050000001</v>
      </c>
      <c r="K30" s="1"/>
    </row>
    <row r="31" spans="1:11" ht="38.25" x14ac:dyDescent="0.25">
      <c r="A31" s="16" t="s">
        <v>64</v>
      </c>
      <c r="B31" s="16" t="s">
        <v>65</v>
      </c>
      <c r="C31" s="17"/>
      <c r="D31" s="17"/>
      <c r="E31" s="18">
        <v>411581.09126000002</v>
      </c>
      <c r="F31" s="18">
        <v>84433.586420000007</v>
      </c>
      <c r="G31" s="18">
        <v>0</v>
      </c>
      <c r="H31" s="18">
        <v>0.23682</v>
      </c>
      <c r="I31" s="18">
        <f t="shared" si="0"/>
        <v>84433.349600000001</v>
      </c>
      <c r="K31" s="1"/>
    </row>
    <row r="32" spans="1:11" ht="38.25" x14ac:dyDescent="0.25">
      <c r="A32" s="16" t="s">
        <v>66</v>
      </c>
      <c r="B32" s="16" t="s">
        <v>67</v>
      </c>
      <c r="C32" s="17"/>
      <c r="D32" s="17"/>
      <c r="E32" s="18">
        <v>197235.93695</v>
      </c>
      <c r="F32" s="18">
        <v>51220.853340000001</v>
      </c>
      <c r="G32" s="18">
        <v>0</v>
      </c>
      <c r="H32" s="18">
        <v>-0.57921999999999996</v>
      </c>
      <c r="I32" s="18">
        <f t="shared" si="0"/>
        <v>51221.432560000001</v>
      </c>
      <c r="K32" s="1"/>
    </row>
    <row r="33" spans="1:11" ht="38.25" x14ac:dyDescent="0.25">
      <c r="A33" s="16" t="s">
        <v>68</v>
      </c>
      <c r="B33" s="16" t="s">
        <v>69</v>
      </c>
      <c r="C33" s="17"/>
      <c r="D33" s="17"/>
      <c r="E33" s="18">
        <v>323134.45257000002</v>
      </c>
      <c r="F33" s="18">
        <v>72649.203779999996</v>
      </c>
      <c r="G33" s="17"/>
      <c r="H33" s="18">
        <v>-1.4534899999999999</v>
      </c>
      <c r="I33" s="18">
        <f t="shared" si="0"/>
        <v>72650.657269999996</v>
      </c>
      <c r="K33" s="1"/>
    </row>
    <row r="34" spans="1:11" ht="38.25" x14ac:dyDescent="0.25">
      <c r="A34" s="16" t="s">
        <v>70</v>
      </c>
      <c r="B34" s="16" t="s">
        <v>71</v>
      </c>
      <c r="C34" s="17"/>
      <c r="D34" s="17"/>
      <c r="E34" s="18">
        <v>136031.66118</v>
      </c>
      <c r="F34" s="18">
        <v>31642.516759999999</v>
      </c>
      <c r="G34" s="18">
        <v>0</v>
      </c>
      <c r="H34" s="18">
        <v>37.5</v>
      </c>
      <c r="I34" s="18">
        <f t="shared" si="0"/>
        <v>31605.016759999999</v>
      </c>
      <c r="K34" s="1"/>
    </row>
    <row r="35" spans="1:11" x14ac:dyDescent="0.25">
      <c r="A35" s="16" t="s">
        <v>72</v>
      </c>
      <c r="B35" s="16" t="s">
        <v>10</v>
      </c>
      <c r="C35" s="17"/>
      <c r="D35" s="17"/>
      <c r="E35" s="18">
        <v>85238.3</v>
      </c>
      <c r="F35" s="18">
        <v>16765.24739</v>
      </c>
      <c r="G35" s="17"/>
      <c r="H35" s="17"/>
      <c r="I35" s="18">
        <f t="shared" si="0"/>
        <v>16765.24739</v>
      </c>
      <c r="K35" s="1"/>
    </row>
    <row r="36" spans="1:11" ht="38.25" x14ac:dyDescent="0.25">
      <c r="A36" s="16" t="s">
        <v>73</v>
      </c>
      <c r="B36" s="16" t="s">
        <v>74</v>
      </c>
      <c r="C36" s="17"/>
      <c r="D36" s="17"/>
      <c r="E36" s="18">
        <v>156350.79980000001</v>
      </c>
      <c r="F36" s="18">
        <v>34295.709159999999</v>
      </c>
      <c r="G36" s="17"/>
      <c r="H36" s="17"/>
      <c r="I36" s="18">
        <f t="shared" si="0"/>
        <v>34295.709159999999</v>
      </c>
      <c r="K36" s="1"/>
    </row>
    <row r="37" spans="1:11" ht="38.25" x14ac:dyDescent="0.25">
      <c r="A37" s="16" t="s">
        <v>75</v>
      </c>
      <c r="B37" s="16" t="s">
        <v>76</v>
      </c>
      <c r="C37" s="17"/>
      <c r="D37" s="17"/>
      <c r="E37" s="18">
        <v>1621973.31069</v>
      </c>
      <c r="F37" s="18">
        <v>347075.64502</v>
      </c>
      <c r="G37" s="18">
        <v>0</v>
      </c>
      <c r="H37" s="18">
        <v>591.89966000000004</v>
      </c>
      <c r="I37" s="18">
        <f t="shared" si="0"/>
        <v>346483.74536</v>
      </c>
      <c r="K37" s="1"/>
    </row>
    <row r="38" spans="1:11" ht="38.25" x14ac:dyDescent="0.25">
      <c r="A38" s="16" t="s">
        <v>77</v>
      </c>
      <c r="B38" s="16" t="s">
        <v>78</v>
      </c>
      <c r="C38" s="17"/>
      <c r="D38" s="17"/>
      <c r="E38" s="18">
        <v>77278.358670000001</v>
      </c>
      <c r="F38" s="18">
        <v>16376.068289999999</v>
      </c>
      <c r="G38" s="17"/>
      <c r="H38" s="18">
        <v>-7.9780000000000004E-2</v>
      </c>
      <c r="I38" s="18">
        <f t="shared" si="0"/>
        <v>16376.148069999999</v>
      </c>
      <c r="K38" s="1"/>
    </row>
    <row r="39" spans="1:11" ht="38.25" x14ac:dyDescent="0.25">
      <c r="A39" s="16" t="s">
        <v>79</v>
      </c>
      <c r="B39" s="16" t="s">
        <v>80</v>
      </c>
      <c r="C39" s="17"/>
      <c r="D39" s="17"/>
      <c r="E39" s="18">
        <v>158631.6</v>
      </c>
      <c r="F39" s="18">
        <v>33336.63667</v>
      </c>
      <c r="G39" s="18">
        <v>0</v>
      </c>
      <c r="H39" s="18">
        <v>-1.46E-2</v>
      </c>
      <c r="I39" s="18">
        <f t="shared" si="0"/>
        <v>33336.651270000002</v>
      </c>
      <c r="K39" s="1"/>
    </row>
    <row r="40" spans="1:11" ht="38.25" x14ac:dyDescent="0.25">
      <c r="A40" s="16" t="s">
        <v>81</v>
      </c>
      <c r="B40" s="16" t="s">
        <v>82</v>
      </c>
      <c r="C40" s="17"/>
      <c r="D40" s="17"/>
      <c r="E40" s="18">
        <v>74457.355060000002</v>
      </c>
      <c r="F40" s="18">
        <v>16435.175729999999</v>
      </c>
      <c r="G40" s="18">
        <v>0</v>
      </c>
      <c r="H40" s="18">
        <v>3.62554</v>
      </c>
      <c r="I40" s="18">
        <f t="shared" si="0"/>
        <v>16431.550189999998</v>
      </c>
      <c r="K40" s="1"/>
    </row>
    <row r="41" spans="1:11" ht="38.25" x14ac:dyDescent="0.25">
      <c r="A41" s="16" t="s">
        <v>83</v>
      </c>
      <c r="B41" s="16" t="s">
        <v>84</v>
      </c>
      <c r="C41" s="17"/>
      <c r="D41" s="17"/>
      <c r="E41" s="18">
        <v>115292.11949</v>
      </c>
      <c r="F41" s="18">
        <v>28912.04494</v>
      </c>
      <c r="G41" s="17"/>
      <c r="H41" s="17"/>
      <c r="I41" s="18">
        <f t="shared" si="0"/>
        <v>28912.04494</v>
      </c>
      <c r="K41" s="1"/>
    </row>
    <row r="42" spans="1:11" ht="38.25" x14ac:dyDescent="0.25">
      <c r="A42" s="16" t="s">
        <v>85</v>
      </c>
      <c r="B42" s="16" t="s">
        <v>86</v>
      </c>
      <c r="C42" s="17"/>
      <c r="D42" s="17"/>
      <c r="E42" s="18">
        <v>105548.86152000001</v>
      </c>
      <c r="F42" s="18">
        <v>21244.48619</v>
      </c>
      <c r="G42" s="17"/>
      <c r="H42" s="18">
        <v>1.7799999999999999E-3</v>
      </c>
      <c r="I42" s="18">
        <f t="shared" si="0"/>
        <v>21244.484410000001</v>
      </c>
      <c r="K42" s="1"/>
    </row>
    <row r="43" spans="1:11" ht="38.25" x14ac:dyDescent="0.25">
      <c r="A43" s="16" t="s">
        <v>87</v>
      </c>
      <c r="B43" s="16" t="s">
        <v>88</v>
      </c>
      <c r="C43" s="17"/>
      <c r="D43" s="17"/>
      <c r="E43" s="18">
        <v>557882.02564999997</v>
      </c>
      <c r="F43" s="18">
        <v>121825.69583</v>
      </c>
      <c r="G43" s="18">
        <v>0</v>
      </c>
      <c r="H43" s="18">
        <v>-0.54108000000000001</v>
      </c>
      <c r="I43" s="18">
        <f t="shared" si="0"/>
        <v>121826.23690999999</v>
      </c>
      <c r="K43" s="1"/>
    </row>
    <row r="44" spans="1:11" x14ac:dyDescent="0.25">
      <c r="A44" s="16" t="s">
        <v>19</v>
      </c>
      <c r="B44" s="16" t="s">
        <v>11</v>
      </c>
      <c r="C44" s="17"/>
      <c r="D44" s="17"/>
      <c r="E44" s="18">
        <v>41014.39</v>
      </c>
      <c r="F44" s="18">
        <v>8335.3989199999996</v>
      </c>
      <c r="G44" s="17"/>
      <c r="H44" s="18">
        <v>-0.9</v>
      </c>
      <c r="I44" s="18">
        <f>F44-H44</f>
        <v>8336.2989199999993</v>
      </c>
      <c r="K44" s="1"/>
    </row>
    <row r="45" spans="1:11" ht="38.25" x14ac:dyDescent="0.25">
      <c r="A45" s="16" t="s">
        <v>89</v>
      </c>
      <c r="B45" s="16" t="s">
        <v>90</v>
      </c>
      <c r="C45" s="17"/>
      <c r="D45" s="17"/>
      <c r="E45" s="18">
        <v>94143.84577</v>
      </c>
      <c r="F45" s="18">
        <v>20476.62025</v>
      </c>
      <c r="G45" s="18">
        <v>0</v>
      </c>
      <c r="H45" s="18">
        <v>-6.3933099999999996</v>
      </c>
      <c r="I45" s="18">
        <f t="shared" si="0"/>
        <v>20483.013559999999</v>
      </c>
      <c r="K45" s="1"/>
    </row>
    <row r="46" spans="1:11" ht="38.25" x14ac:dyDescent="0.25">
      <c r="A46" s="16" t="s">
        <v>91</v>
      </c>
      <c r="B46" s="16" t="s">
        <v>92</v>
      </c>
      <c r="C46" s="17"/>
      <c r="D46" s="17"/>
      <c r="E46" s="18">
        <v>143027.1323</v>
      </c>
      <c r="F46" s="18">
        <v>30018.505870000001</v>
      </c>
      <c r="G46" s="18">
        <v>0</v>
      </c>
      <c r="H46" s="18">
        <v>0.42499999999999999</v>
      </c>
      <c r="I46" s="18">
        <f t="shared" si="0"/>
        <v>30018.080870000002</v>
      </c>
      <c r="K46" s="1"/>
    </row>
    <row r="47" spans="1:11" ht="38.25" x14ac:dyDescent="0.25">
      <c r="A47" s="16" t="s">
        <v>93</v>
      </c>
      <c r="B47" s="16" t="s">
        <v>94</v>
      </c>
      <c r="C47" s="17"/>
      <c r="D47" s="17"/>
      <c r="E47" s="18">
        <v>58365.351000000002</v>
      </c>
      <c r="F47" s="18">
        <v>11214.3392</v>
      </c>
      <c r="G47" s="17"/>
      <c r="H47" s="17"/>
      <c r="I47" s="18">
        <f t="shared" si="0"/>
        <v>11214.3392</v>
      </c>
      <c r="K47" s="1"/>
    </row>
    <row r="48" spans="1:11" ht="38.25" x14ac:dyDescent="0.25">
      <c r="A48" s="16" t="s">
        <v>95</v>
      </c>
      <c r="B48" s="16" t="s">
        <v>96</v>
      </c>
      <c r="C48" s="17"/>
      <c r="D48" s="17"/>
      <c r="E48" s="18">
        <v>67430.101360000001</v>
      </c>
      <c r="F48" s="18">
        <v>13984.404500000001</v>
      </c>
      <c r="G48" s="17"/>
      <c r="H48" s="18">
        <v>31.95532</v>
      </c>
      <c r="I48" s="18">
        <f t="shared" si="0"/>
        <v>13952.449180000001</v>
      </c>
      <c r="K48" s="1"/>
    </row>
    <row r="49" spans="1:11" ht="38.25" x14ac:dyDescent="0.25">
      <c r="A49" s="16" t="s">
        <v>97</v>
      </c>
      <c r="B49" s="16" t="s">
        <v>98</v>
      </c>
      <c r="C49" s="17"/>
      <c r="D49" s="17"/>
      <c r="E49" s="18">
        <v>41245.976000000002</v>
      </c>
      <c r="F49" s="18">
        <v>8784.2483599999996</v>
      </c>
      <c r="G49" s="17"/>
      <c r="H49" s="17"/>
      <c r="I49" s="18">
        <f t="shared" si="0"/>
        <v>8784.2483599999996</v>
      </c>
      <c r="K49" s="1"/>
    </row>
    <row r="50" spans="1:11" ht="38.25" x14ac:dyDescent="0.25">
      <c r="A50" s="16" t="s">
        <v>99</v>
      </c>
      <c r="B50" s="16" t="s">
        <v>100</v>
      </c>
      <c r="C50" s="17"/>
      <c r="D50" s="17"/>
      <c r="E50" s="18">
        <v>71845.395629999999</v>
      </c>
      <c r="F50" s="18">
        <v>16508.021929999999</v>
      </c>
      <c r="G50" s="18">
        <v>0</v>
      </c>
      <c r="H50" s="18">
        <v>3.5E-4</v>
      </c>
      <c r="I50" s="18">
        <f t="shared" si="0"/>
        <v>16508.021580000001</v>
      </c>
      <c r="K50" s="1"/>
    </row>
    <row r="51" spans="1:11" x14ac:dyDescent="0.25">
      <c r="A51" s="16" t="s">
        <v>101</v>
      </c>
      <c r="B51" s="16" t="s">
        <v>12</v>
      </c>
      <c r="C51" s="17"/>
      <c r="D51" s="17"/>
      <c r="E51" s="18">
        <v>214297.4</v>
      </c>
      <c r="F51" s="18">
        <v>40884.322269999997</v>
      </c>
      <c r="G51" s="17"/>
      <c r="H51" s="17"/>
      <c r="I51" s="18">
        <f t="shared" si="0"/>
        <v>40884.322269999997</v>
      </c>
      <c r="K51" s="1"/>
    </row>
    <row r="52" spans="1:11" ht="25.5" x14ac:dyDescent="0.25">
      <c r="A52" s="16" t="s">
        <v>102</v>
      </c>
      <c r="B52" s="16" t="s">
        <v>103</v>
      </c>
      <c r="C52" s="17"/>
      <c r="D52" s="17"/>
      <c r="E52" s="17"/>
      <c r="F52" s="17"/>
      <c r="G52" s="17"/>
      <c r="H52" s="17"/>
    </row>
    <row r="53" spans="1:11" ht="25.5" x14ac:dyDescent="0.25">
      <c r="A53" s="16" t="s">
        <v>104</v>
      </c>
      <c r="B53" s="16" t="s">
        <v>105</v>
      </c>
      <c r="C53" s="17"/>
      <c r="D53" s="17"/>
      <c r="E53" s="17"/>
      <c r="F53" s="18">
        <v>26480665.235440001</v>
      </c>
      <c r="G53" s="17"/>
      <c r="H53" s="18">
        <v>5419.4198900000001</v>
      </c>
    </row>
    <row r="54" spans="1:11" x14ac:dyDescent="0.25">
      <c r="A54" s="16" t="s">
        <v>106</v>
      </c>
      <c r="B54" s="16" t="s">
        <v>0</v>
      </c>
      <c r="C54" s="17"/>
      <c r="D54" s="17"/>
      <c r="E54" s="18">
        <v>16512691.668</v>
      </c>
      <c r="F54" s="18">
        <v>3274064.2295900001</v>
      </c>
      <c r="G54" s="18">
        <v>0</v>
      </c>
      <c r="H54" s="18">
        <v>110.9029</v>
      </c>
    </row>
    <row r="55" spans="1:11" x14ac:dyDescent="0.25">
      <c r="A55" s="16" t="s">
        <v>107</v>
      </c>
      <c r="B55" s="16" t="s">
        <v>108</v>
      </c>
      <c r="C55" s="17"/>
      <c r="D55" s="17"/>
      <c r="E55" s="18">
        <v>170310.42405</v>
      </c>
      <c r="F55" s="18">
        <v>38421.049659999997</v>
      </c>
      <c r="G55" s="17"/>
      <c r="H55" s="17"/>
    </row>
    <row r="56" spans="1:11" ht="25.5" x14ac:dyDescent="0.25">
      <c r="A56" s="16" t="s">
        <v>109</v>
      </c>
      <c r="B56" s="16" t="s">
        <v>110</v>
      </c>
      <c r="C56" s="17"/>
      <c r="D56" s="17"/>
      <c r="E56" s="18">
        <v>27999.00417</v>
      </c>
      <c r="F56" s="18">
        <v>5683.0674300000001</v>
      </c>
      <c r="G56" s="17"/>
      <c r="H56" s="17"/>
    </row>
    <row r="57" spans="1:11" ht="38.25" x14ac:dyDescent="0.25">
      <c r="A57" s="16" t="s">
        <v>111</v>
      </c>
      <c r="B57" s="16" t="s">
        <v>112</v>
      </c>
      <c r="C57" s="17"/>
      <c r="D57" s="17"/>
      <c r="E57" s="18">
        <v>8877.2999999999993</v>
      </c>
      <c r="F57" s="18">
        <v>1839.49134</v>
      </c>
      <c r="G57" s="17"/>
      <c r="H57" s="17"/>
    </row>
    <row r="58" spans="1:11" ht="25.5" x14ac:dyDescent="0.25">
      <c r="A58" s="16" t="s">
        <v>113</v>
      </c>
      <c r="B58" s="16" t="s">
        <v>114</v>
      </c>
      <c r="C58" s="17"/>
      <c r="D58" s="17"/>
      <c r="E58" s="18">
        <v>37417.231489999998</v>
      </c>
      <c r="F58" s="18">
        <v>7824.3191100000004</v>
      </c>
      <c r="G58" s="17"/>
      <c r="H58" s="17"/>
    </row>
    <row r="59" spans="1:11" ht="25.5" x14ac:dyDescent="0.25">
      <c r="A59" s="16" t="s">
        <v>115</v>
      </c>
      <c r="B59" s="16" t="s">
        <v>116</v>
      </c>
      <c r="C59" s="17"/>
      <c r="D59" s="17"/>
      <c r="E59" s="18">
        <v>490.9</v>
      </c>
      <c r="F59" s="18">
        <v>67.789590000000004</v>
      </c>
      <c r="G59" s="17"/>
      <c r="H59" s="17"/>
    </row>
    <row r="60" spans="1:11" ht="51" x14ac:dyDescent="0.25">
      <c r="A60" s="16" t="s">
        <v>117</v>
      </c>
      <c r="B60" s="16" t="s">
        <v>118</v>
      </c>
      <c r="C60" s="17"/>
      <c r="D60" s="17"/>
      <c r="E60" s="18">
        <v>95525.988389999999</v>
      </c>
      <c r="F60" s="18">
        <v>23006.38219</v>
      </c>
      <c r="G60" s="17"/>
      <c r="H60" s="17"/>
    </row>
    <row r="61" spans="1:11" x14ac:dyDescent="0.25">
      <c r="A61" s="16" t="s">
        <v>119</v>
      </c>
      <c r="B61" s="16" t="s">
        <v>1</v>
      </c>
      <c r="C61" s="17"/>
      <c r="D61" s="17"/>
      <c r="E61" s="18">
        <v>2360994.7000000002</v>
      </c>
      <c r="F61" s="18">
        <v>550810.00450000004</v>
      </c>
      <c r="G61" s="18">
        <v>0</v>
      </c>
      <c r="H61" s="18">
        <v>211.63164</v>
      </c>
    </row>
    <row r="62" spans="1:11" x14ac:dyDescent="0.25">
      <c r="A62" s="16" t="s">
        <v>120</v>
      </c>
      <c r="B62" s="16" t="s">
        <v>121</v>
      </c>
      <c r="C62" s="17"/>
      <c r="D62" s="17"/>
      <c r="E62" s="18">
        <v>73642.899999999994</v>
      </c>
      <c r="F62" s="18">
        <v>11980.733480000001</v>
      </c>
      <c r="G62" s="18">
        <v>0</v>
      </c>
      <c r="H62" s="18">
        <v>18.977049999999998</v>
      </c>
    </row>
    <row r="63" spans="1:11" x14ac:dyDescent="0.25">
      <c r="A63" s="16" t="s">
        <v>122</v>
      </c>
      <c r="B63" s="16" t="s">
        <v>2</v>
      </c>
      <c r="C63" s="17"/>
      <c r="D63" s="17"/>
      <c r="E63" s="18">
        <v>322493.429</v>
      </c>
      <c r="F63" s="18">
        <v>70777.819680000001</v>
      </c>
      <c r="G63" s="18">
        <v>0</v>
      </c>
      <c r="H63" s="18">
        <v>-52.712240000000001</v>
      </c>
    </row>
    <row r="64" spans="1:11" x14ac:dyDescent="0.25">
      <c r="A64" s="16" t="s">
        <v>123</v>
      </c>
      <c r="B64" s="16" t="s">
        <v>124</v>
      </c>
      <c r="C64" s="17"/>
      <c r="D64" s="17"/>
      <c r="E64" s="18">
        <v>651149.44694000005</v>
      </c>
      <c r="F64" s="18">
        <v>134496.13357999999</v>
      </c>
      <c r="G64" s="17"/>
      <c r="H64" s="18">
        <v>-44.100169999999999</v>
      </c>
    </row>
    <row r="65" spans="1:8" ht="25.5" x14ac:dyDescent="0.25">
      <c r="A65" s="16" t="s">
        <v>125</v>
      </c>
      <c r="B65" s="16" t="s">
        <v>126</v>
      </c>
      <c r="C65" s="17"/>
      <c r="D65" s="17"/>
      <c r="E65" s="18">
        <v>165896.65966999999</v>
      </c>
      <c r="F65" s="18">
        <v>27578.923340000001</v>
      </c>
      <c r="G65" s="17"/>
      <c r="H65" s="17"/>
    </row>
    <row r="66" spans="1:8" ht="25.5" x14ac:dyDescent="0.25">
      <c r="A66" s="16" t="s">
        <v>127</v>
      </c>
      <c r="B66" s="16" t="s">
        <v>128</v>
      </c>
      <c r="C66" s="17"/>
      <c r="D66" s="17"/>
      <c r="E66" s="18">
        <v>77759.113920000003</v>
      </c>
      <c r="F66" s="18">
        <v>14879.71838</v>
      </c>
      <c r="G66" s="17"/>
      <c r="H66" s="18">
        <v>-3.9453299999999998</v>
      </c>
    </row>
    <row r="67" spans="1:8" ht="25.5" x14ac:dyDescent="0.25">
      <c r="A67" s="16" t="s">
        <v>129</v>
      </c>
      <c r="B67" s="16" t="s">
        <v>130</v>
      </c>
      <c r="C67" s="17"/>
      <c r="D67" s="17"/>
      <c r="E67" s="18">
        <v>2388.8029900000001</v>
      </c>
      <c r="F67" s="18">
        <v>479.86590999999999</v>
      </c>
      <c r="G67" s="17"/>
      <c r="H67" s="17"/>
    </row>
    <row r="68" spans="1:8" ht="25.5" x14ac:dyDescent="0.25">
      <c r="A68" s="16" t="s">
        <v>131</v>
      </c>
      <c r="B68" s="16" t="s">
        <v>132</v>
      </c>
      <c r="C68" s="17"/>
      <c r="D68" s="17"/>
      <c r="E68" s="18">
        <v>3162.21549</v>
      </c>
      <c r="F68" s="18">
        <v>521.71740999999997</v>
      </c>
      <c r="G68" s="17"/>
      <c r="H68" s="17"/>
    </row>
    <row r="69" spans="1:8" ht="25.5" x14ac:dyDescent="0.25">
      <c r="A69" s="16" t="s">
        <v>133</v>
      </c>
      <c r="B69" s="16" t="s">
        <v>134</v>
      </c>
      <c r="C69" s="17"/>
      <c r="D69" s="17"/>
      <c r="E69" s="18">
        <v>8901.6</v>
      </c>
      <c r="F69" s="18">
        <v>1308.6075599999999</v>
      </c>
      <c r="G69" s="17"/>
      <c r="H69" s="17"/>
    </row>
    <row r="70" spans="1:8" ht="25.5" x14ac:dyDescent="0.25">
      <c r="A70" s="16" t="s">
        <v>135</v>
      </c>
      <c r="B70" s="16" t="s">
        <v>136</v>
      </c>
      <c r="C70" s="17"/>
      <c r="D70" s="17"/>
      <c r="E70" s="18">
        <v>17098.5</v>
      </c>
      <c r="F70" s="18">
        <v>3096.7218400000002</v>
      </c>
      <c r="G70" s="17"/>
      <c r="H70" s="17"/>
    </row>
    <row r="71" spans="1:8" ht="25.5" x14ac:dyDescent="0.25">
      <c r="A71" s="16" t="s">
        <v>137</v>
      </c>
      <c r="B71" s="16" t="s">
        <v>138</v>
      </c>
      <c r="C71" s="17"/>
      <c r="D71" s="17"/>
      <c r="E71" s="18">
        <v>2212.2113899999999</v>
      </c>
      <c r="F71" s="18">
        <v>428.67387000000002</v>
      </c>
      <c r="G71" s="17"/>
      <c r="H71" s="17"/>
    </row>
    <row r="72" spans="1:8" ht="25.5" x14ac:dyDescent="0.25">
      <c r="A72" s="16" t="s">
        <v>139</v>
      </c>
      <c r="B72" s="16" t="s">
        <v>140</v>
      </c>
      <c r="C72" s="17"/>
      <c r="D72" s="17"/>
      <c r="E72" s="18">
        <v>3836.7</v>
      </c>
      <c r="F72" s="18">
        <v>745.46434999999997</v>
      </c>
      <c r="G72" s="17"/>
      <c r="H72" s="17"/>
    </row>
    <row r="73" spans="1:8" ht="51" x14ac:dyDescent="0.25">
      <c r="A73" s="16" t="s">
        <v>141</v>
      </c>
      <c r="B73" s="16" t="s">
        <v>142</v>
      </c>
      <c r="C73" s="17"/>
      <c r="D73" s="17"/>
      <c r="E73" s="18">
        <v>369893.64348000003</v>
      </c>
      <c r="F73" s="18">
        <v>85456.440919999994</v>
      </c>
      <c r="G73" s="17"/>
      <c r="H73" s="18">
        <v>-40.15484</v>
      </c>
    </row>
    <row r="74" spans="1:8" x14ac:dyDescent="0.25">
      <c r="A74" s="16" t="s">
        <v>143</v>
      </c>
      <c r="B74" s="16" t="s">
        <v>144</v>
      </c>
      <c r="C74" s="17"/>
      <c r="D74" s="17"/>
      <c r="E74" s="18">
        <v>108134.749</v>
      </c>
      <c r="F74" s="18">
        <v>19686.038130000001</v>
      </c>
      <c r="G74" s="17"/>
      <c r="H74" s="18">
        <v>11.476100000000001</v>
      </c>
    </row>
    <row r="75" spans="1:8" x14ac:dyDescent="0.25">
      <c r="A75" s="16" t="s">
        <v>145</v>
      </c>
      <c r="B75" s="16" t="s">
        <v>146</v>
      </c>
      <c r="C75" s="17"/>
      <c r="D75" s="17"/>
      <c r="E75" s="18">
        <v>597652.19999999995</v>
      </c>
      <c r="F75" s="18">
        <v>108843.61298999999</v>
      </c>
      <c r="G75" s="18">
        <v>0</v>
      </c>
      <c r="H75" s="18">
        <v>-4.0837300000000001</v>
      </c>
    </row>
    <row r="76" spans="1:8" x14ac:dyDescent="0.25">
      <c r="A76" s="16" t="s">
        <v>147</v>
      </c>
      <c r="B76" s="16" t="s">
        <v>5</v>
      </c>
      <c r="C76" s="17"/>
      <c r="D76" s="17"/>
      <c r="E76" s="18">
        <v>494726.40000000002</v>
      </c>
      <c r="F76" s="18">
        <v>92558.799469999998</v>
      </c>
      <c r="G76" s="18">
        <v>0</v>
      </c>
      <c r="H76" s="18">
        <v>-9.7073800000000006</v>
      </c>
    </row>
    <row r="77" spans="1:8" x14ac:dyDescent="0.25">
      <c r="A77" s="16" t="s">
        <v>148</v>
      </c>
      <c r="B77" s="16" t="s">
        <v>6</v>
      </c>
      <c r="C77" s="17"/>
      <c r="D77" s="17"/>
      <c r="E77" s="18">
        <v>483924.9</v>
      </c>
      <c r="F77" s="18">
        <v>95367.043390000006</v>
      </c>
      <c r="G77" s="17"/>
      <c r="H77" s="17"/>
    </row>
    <row r="78" spans="1:8" x14ac:dyDescent="0.25">
      <c r="A78" s="16" t="s">
        <v>149</v>
      </c>
      <c r="B78" s="16" t="s">
        <v>7</v>
      </c>
      <c r="C78" s="17"/>
      <c r="D78" s="17"/>
      <c r="E78" s="18">
        <v>1200358</v>
      </c>
      <c r="F78" s="18">
        <v>338925.26828000002</v>
      </c>
      <c r="G78" s="18">
        <v>0</v>
      </c>
      <c r="H78" s="18">
        <v>-1.0000000000000001E-5</v>
      </c>
    </row>
    <row r="79" spans="1:8" x14ac:dyDescent="0.25">
      <c r="A79" s="16" t="s">
        <v>150</v>
      </c>
      <c r="B79" s="16" t="s">
        <v>151</v>
      </c>
      <c r="C79" s="17"/>
      <c r="D79" s="17"/>
      <c r="E79" s="18">
        <v>893753.3</v>
      </c>
      <c r="F79" s="18">
        <v>170535.21283999999</v>
      </c>
      <c r="G79" s="18">
        <v>0</v>
      </c>
      <c r="H79" s="18">
        <v>-39.197600000000001</v>
      </c>
    </row>
    <row r="80" spans="1:8" x14ac:dyDescent="0.25">
      <c r="A80" s="16" t="s">
        <v>152</v>
      </c>
      <c r="B80" s="16" t="s">
        <v>153</v>
      </c>
      <c r="C80" s="17"/>
      <c r="D80" s="17"/>
      <c r="E80" s="18">
        <v>495384.54836999997</v>
      </c>
      <c r="F80" s="18">
        <v>119387.77863</v>
      </c>
      <c r="G80" s="18">
        <v>0</v>
      </c>
      <c r="H80" s="18">
        <v>-1.7866200000000001</v>
      </c>
    </row>
    <row r="81" spans="1:8" ht="25.5" x14ac:dyDescent="0.25">
      <c r="A81" s="16" t="s">
        <v>154</v>
      </c>
      <c r="B81" s="16" t="s">
        <v>155</v>
      </c>
      <c r="C81" s="17"/>
      <c r="D81" s="17"/>
      <c r="E81" s="18">
        <v>151287.14000000001</v>
      </c>
      <c r="F81" s="18">
        <v>36621.231059999998</v>
      </c>
      <c r="G81" s="17"/>
      <c r="H81" s="17"/>
    </row>
    <row r="82" spans="1:8" ht="25.5" x14ac:dyDescent="0.25">
      <c r="A82" s="16" t="s">
        <v>156</v>
      </c>
      <c r="B82" s="16" t="s">
        <v>157</v>
      </c>
      <c r="C82" s="17"/>
      <c r="D82" s="17"/>
      <c r="E82" s="18">
        <v>3466</v>
      </c>
      <c r="F82" s="18">
        <v>818.61622</v>
      </c>
      <c r="G82" s="18">
        <v>0</v>
      </c>
      <c r="H82" s="18">
        <v>-0.2</v>
      </c>
    </row>
    <row r="83" spans="1:8" ht="25.5" x14ac:dyDescent="0.25">
      <c r="A83" s="16" t="s">
        <v>158</v>
      </c>
      <c r="B83" s="16" t="s">
        <v>159</v>
      </c>
      <c r="C83" s="17"/>
      <c r="D83" s="17"/>
      <c r="E83" s="18">
        <v>3492.8</v>
      </c>
      <c r="F83" s="18">
        <v>730.25373999999999</v>
      </c>
      <c r="G83" s="17"/>
      <c r="H83" s="17"/>
    </row>
    <row r="84" spans="1:8" ht="25.5" x14ac:dyDescent="0.25">
      <c r="A84" s="16" t="s">
        <v>160</v>
      </c>
      <c r="B84" s="16" t="s">
        <v>161</v>
      </c>
      <c r="C84" s="17"/>
      <c r="D84" s="17"/>
      <c r="E84" s="18">
        <v>13590</v>
      </c>
      <c r="F84" s="18">
        <v>3242.7139999999999</v>
      </c>
      <c r="G84" s="17"/>
      <c r="H84" s="17"/>
    </row>
    <row r="85" spans="1:8" ht="38.25" x14ac:dyDescent="0.25">
      <c r="A85" s="16" t="s">
        <v>162</v>
      </c>
      <c r="B85" s="16" t="s">
        <v>163</v>
      </c>
      <c r="C85" s="17"/>
      <c r="D85" s="17"/>
      <c r="E85" s="18">
        <v>3418</v>
      </c>
      <c r="F85" s="18">
        <v>786.45281999999997</v>
      </c>
      <c r="G85" s="17"/>
      <c r="H85" s="17"/>
    </row>
    <row r="86" spans="1:8" ht="25.5" x14ac:dyDescent="0.25">
      <c r="A86" s="16" t="s">
        <v>164</v>
      </c>
      <c r="B86" s="16" t="s">
        <v>165</v>
      </c>
      <c r="C86" s="17"/>
      <c r="D86" s="17"/>
      <c r="E86" s="18">
        <v>3508.2579999999998</v>
      </c>
      <c r="F86" s="18">
        <v>883.70513000000005</v>
      </c>
      <c r="G86" s="17"/>
      <c r="H86" s="17"/>
    </row>
    <row r="87" spans="1:8" ht="25.5" x14ac:dyDescent="0.25">
      <c r="A87" s="16" t="s">
        <v>166</v>
      </c>
      <c r="B87" s="16" t="s">
        <v>167</v>
      </c>
      <c r="C87" s="17"/>
      <c r="D87" s="17"/>
      <c r="E87" s="18">
        <v>2692</v>
      </c>
      <c r="F87" s="18">
        <v>762.16800000000001</v>
      </c>
      <c r="G87" s="17"/>
      <c r="H87" s="17"/>
    </row>
    <row r="88" spans="1:8" ht="25.5" x14ac:dyDescent="0.25">
      <c r="A88" s="16" t="s">
        <v>168</v>
      </c>
      <c r="B88" s="16" t="s">
        <v>169</v>
      </c>
      <c r="C88" s="17"/>
      <c r="D88" s="17"/>
      <c r="E88" s="18">
        <v>2959.1</v>
      </c>
      <c r="F88" s="18">
        <v>819.69078000000002</v>
      </c>
      <c r="G88" s="17"/>
      <c r="H88" s="17"/>
    </row>
    <row r="89" spans="1:8" ht="51" x14ac:dyDescent="0.25">
      <c r="A89" s="16" t="s">
        <v>170</v>
      </c>
      <c r="B89" s="16" t="s">
        <v>171</v>
      </c>
      <c r="C89" s="17"/>
      <c r="D89" s="17"/>
      <c r="E89" s="18">
        <v>310971.25037000002</v>
      </c>
      <c r="F89" s="18">
        <v>74722.946880000003</v>
      </c>
      <c r="G89" s="18">
        <v>0</v>
      </c>
      <c r="H89" s="18">
        <v>-1.5866199999999999</v>
      </c>
    </row>
    <row r="90" spans="1:8" x14ac:dyDescent="0.25">
      <c r="A90" s="16" t="s">
        <v>172</v>
      </c>
      <c r="B90" s="16" t="s">
        <v>173</v>
      </c>
      <c r="C90" s="17"/>
      <c r="D90" s="17"/>
      <c r="E90" s="18">
        <v>165209.29498999999</v>
      </c>
      <c r="F90" s="18">
        <v>41393.679210000002</v>
      </c>
      <c r="G90" s="17"/>
      <c r="H90" s="17"/>
    </row>
    <row r="91" spans="1:8" ht="25.5" x14ac:dyDescent="0.25">
      <c r="A91" s="16" t="s">
        <v>174</v>
      </c>
      <c r="B91" s="16" t="s">
        <v>175</v>
      </c>
      <c r="C91" s="17"/>
      <c r="D91" s="17"/>
      <c r="E91" s="18">
        <v>28303.009340000001</v>
      </c>
      <c r="F91" s="18">
        <v>4009.7416499999999</v>
      </c>
      <c r="G91" s="17"/>
      <c r="H91" s="17"/>
    </row>
    <row r="92" spans="1:8" ht="25.5" x14ac:dyDescent="0.25">
      <c r="A92" s="16" t="s">
        <v>176</v>
      </c>
      <c r="B92" s="16" t="s">
        <v>177</v>
      </c>
      <c r="C92" s="17"/>
      <c r="D92" s="17"/>
      <c r="E92" s="18">
        <v>2800.8042799999998</v>
      </c>
      <c r="F92" s="18">
        <v>490.25441000000001</v>
      </c>
      <c r="G92" s="17"/>
      <c r="H92" s="17"/>
    </row>
    <row r="93" spans="1:8" ht="25.5" x14ac:dyDescent="0.25">
      <c r="A93" s="16" t="s">
        <v>178</v>
      </c>
      <c r="B93" s="16" t="s">
        <v>179</v>
      </c>
      <c r="C93" s="17"/>
      <c r="D93" s="17"/>
      <c r="E93" s="18">
        <v>2798.5106099999998</v>
      </c>
      <c r="F93" s="18">
        <v>822.12451999999996</v>
      </c>
      <c r="G93" s="17"/>
      <c r="H93" s="17"/>
    </row>
    <row r="94" spans="1:8" ht="25.5" x14ac:dyDescent="0.25">
      <c r="A94" s="16" t="s">
        <v>180</v>
      </c>
      <c r="B94" s="16" t="s">
        <v>181</v>
      </c>
      <c r="C94" s="17"/>
      <c r="D94" s="17"/>
      <c r="E94" s="18">
        <v>1858.98441</v>
      </c>
      <c r="F94" s="18">
        <v>394.79149000000001</v>
      </c>
      <c r="G94" s="17"/>
      <c r="H94" s="17"/>
    </row>
    <row r="95" spans="1:8" ht="25.5" x14ac:dyDescent="0.25">
      <c r="A95" s="16" t="s">
        <v>182</v>
      </c>
      <c r="B95" s="16" t="s">
        <v>183</v>
      </c>
      <c r="C95" s="17"/>
      <c r="D95" s="17"/>
      <c r="E95" s="18">
        <v>2895.5</v>
      </c>
      <c r="F95" s="18">
        <v>1101.4256</v>
      </c>
      <c r="G95" s="17"/>
      <c r="H95" s="17"/>
    </row>
    <row r="96" spans="1:8" ht="25.5" x14ac:dyDescent="0.25">
      <c r="A96" s="16" t="s">
        <v>184</v>
      </c>
      <c r="B96" s="16" t="s">
        <v>185</v>
      </c>
      <c r="C96" s="17"/>
      <c r="D96" s="17"/>
      <c r="E96" s="18">
        <v>2805</v>
      </c>
      <c r="F96" s="18">
        <v>431.86561999999998</v>
      </c>
      <c r="G96" s="17"/>
      <c r="H96" s="17"/>
    </row>
    <row r="97" spans="1:8" ht="25.5" x14ac:dyDescent="0.25">
      <c r="A97" s="16" t="s">
        <v>186</v>
      </c>
      <c r="B97" s="16" t="s">
        <v>187</v>
      </c>
      <c r="C97" s="17"/>
      <c r="D97" s="17"/>
      <c r="E97" s="18">
        <v>580.23514</v>
      </c>
      <c r="F97" s="18">
        <v>121.75373</v>
      </c>
      <c r="G97" s="17"/>
      <c r="H97" s="17"/>
    </row>
    <row r="98" spans="1:8" ht="25.5" x14ac:dyDescent="0.25">
      <c r="A98" s="16" t="s">
        <v>188</v>
      </c>
      <c r="B98" s="16" t="s">
        <v>189</v>
      </c>
      <c r="C98" s="17"/>
      <c r="D98" s="17"/>
      <c r="E98" s="18">
        <v>7279.20399</v>
      </c>
      <c r="F98" s="18">
        <v>2032.4295199999999</v>
      </c>
      <c r="G98" s="17"/>
      <c r="H98" s="17"/>
    </row>
    <row r="99" spans="1:8" ht="25.5" x14ac:dyDescent="0.25">
      <c r="A99" s="16" t="s">
        <v>190</v>
      </c>
      <c r="B99" s="16" t="s">
        <v>191</v>
      </c>
      <c r="C99" s="17"/>
      <c r="D99" s="17"/>
      <c r="E99" s="18">
        <v>4574</v>
      </c>
      <c r="F99" s="18">
        <v>903.27669000000003</v>
      </c>
      <c r="G99" s="17"/>
      <c r="H99" s="17"/>
    </row>
    <row r="100" spans="1:8" ht="25.5" x14ac:dyDescent="0.25">
      <c r="A100" s="16" t="s">
        <v>192</v>
      </c>
      <c r="B100" s="16" t="s">
        <v>193</v>
      </c>
      <c r="C100" s="17"/>
      <c r="D100" s="17"/>
      <c r="E100" s="18">
        <v>2233</v>
      </c>
      <c r="F100" s="18">
        <v>377.47825999999998</v>
      </c>
      <c r="G100" s="17"/>
      <c r="H100" s="17"/>
    </row>
    <row r="101" spans="1:8" ht="25.5" x14ac:dyDescent="0.25">
      <c r="A101" s="16" t="s">
        <v>194</v>
      </c>
      <c r="B101" s="16" t="s">
        <v>195</v>
      </c>
      <c r="C101" s="17"/>
      <c r="D101" s="17"/>
      <c r="E101" s="18">
        <v>1789.39825</v>
      </c>
      <c r="F101" s="18">
        <v>352.85097000000002</v>
      </c>
      <c r="G101" s="17"/>
      <c r="H101" s="17"/>
    </row>
    <row r="102" spans="1:8" ht="25.5" x14ac:dyDescent="0.25">
      <c r="A102" s="16" t="s">
        <v>196</v>
      </c>
      <c r="B102" s="16" t="s">
        <v>197</v>
      </c>
      <c r="C102" s="17"/>
      <c r="D102" s="17"/>
      <c r="E102" s="18">
        <v>825.64896999999996</v>
      </c>
      <c r="F102" s="18">
        <v>196.85649000000001</v>
      </c>
      <c r="G102" s="17"/>
      <c r="H102" s="17"/>
    </row>
    <row r="103" spans="1:8" ht="51" x14ac:dyDescent="0.25">
      <c r="A103" s="16" t="s">
        <v>198</v>
      </c>
      <c r="B103" s="16" t="s">
        <v>199</v>
      </c>
      <c r="C103" s="17"/>
      <c r="D103" s="17"/>
      <c r="E103" s="18">
        <v>106466</v>
      </c>
      <c r="F103" s="18">
        <v>30158.830259999999</v>
      </c>
      <c r="G103" s="17"/>
      <c r="H103" s="17"/>
    </row>
    <row r="104" spans="1:8" x14ac:dyDescent="0.25">
      <c r="A104" s="16" t="s">
        <v>200</v>
      </c>
      <c r="B104" s="16" t="s">
        <v>201</v>
      </c>
      <c r="C104" s="17"/>
      <c r="D104" s="17"/>
      <c r="E104" s="18">
        <v>101260</v>
      </c>
      <c r="F104" s="18">
        <v>20067.57127</v>
      </c>
      <c r="G104" s="18">
        <v>0</v>
      </c>
      <c r="H104" s="18">
        <v>6.5741500000000004</v>
      </c>
    </row>
    <row r="105" spans="1:8" ht="25.5" x14ac:dyDescent="0.25">
      <c r="A105" s="16" t="s">
        <v>202</v>
      </c>
      <c r="B105" s="16" t="s">
        <v>203</v>
      </c>
      <c r="C105" s="17"/>
      <c r="D105" s="17"/>
      <c r="E105" s="18">
        <v>17083.2</v>
      </c>
      <c r="F105" s="18">
        <v>3203.7692699999998</v>
      </c>
      <c r="G105" s="17"/>
      <c r="H105" s="17"/>
    </row>
    <row r="106" spans="1:8" ht="25.5" x14ac:dyDescent="0.25">
      <c r="A106" s="16" t="s">
        <v>204</v>
      </c>
      <c r="B106" s="16" t="s">
        <v>205</v>
      </c>
      <c r="C106" s="17"/>
      <c r="D106" s="17"/>
      <c r="E106" s="18">
        <v>3714.3</v>
      </c>
      <c r="F106" s="18">
        <v>804.68065999999999</v>
      </c>
      <c r="G106" s="17"/>
      <c r="H106" s="17"/>
    </row>
    <row r="107" spans="1:8" ht="25.5" x14ac:dyDescent="0.25">
      <c r="A107" s="16" t="s">
        <v>206</v>
      </c>
      <c r="B107" s="16" t="s">
        <v>207</v>
      </c>
      <c r="C107" s="17"/>
      <c r="D107" s="17"/>
      <c r="E107" s="18">
        <v>3205.5</v>
      </c>
      <c r="F107" s="18">
        <v>413.01758999999998</v>
      </c>
      <c r="G107" s="17"/>
      <c r="H107" s="17"/>
    </row>
    <row r="108" spans="1:8" ht="25.5" x14ac:dyDescent="0.25">
      <c r="A108" s="16" t="s">
        <v>208</v>
      </c>
      <c r="B108" s="16" t="s">
        <v>209</v>
      </c>
      <c r="C108" s="17"/>
      <c r="D108" s="17"/>
      <c r="E108" s="18">
        <v>1399.1</v>
      </c>
      <c r="F108" s="18">
        <v>261.32580000000002</v>
      </c>
      <c r="G108" s="17"/>
      <c r="H108" s="17"/>
    </row>
    <row r="109" spans="1:8" ht="25.5" x14ac:dyDescent="0.25">
      <c r="A109" s="16" t="s">
        <v>210</v>
      </c>
      <c r="B109" s="16" t="s">
        <v>211</v>
      </c>
      <c r="C109" s="17"/>
      <c r="D109" s="17"/>
      <c r="E109" s="18">
        <v>1829.9</v>
      </c>
      <c r="F109" s="18">
        <v>332.04138</v>
      </c>
      <c r="G109" s="18">
        <v>0</v>
      </c>
      <c r="H109" s="18">
        <v>4.8019999999999996</v>
      </c>
    </row>
    <row r="110" spans="1:8" ht="25.5" x14ac:dyDescent="0.25">
      <c r="A110" s="16" t="s">
        <v>212</v>
      </c>
      <c r="B110" s="16" t="s">
        <v>213</v>
      </c>
      <c r="C110" s="17"/>
      <c r="D110" s="17"/>
      <c r="E110" s="18">
        <v>5592.5</v>
      </c>
      <c r="F110" s="18">
        <v>1195.7847400000001</v>
      </c>
      <c r="G110" s="17"/>
      <c r="H110" s="17"/>
    </row>
    <row r="111" spans="1:8" ht="25.5" x14ac:dyDescent="0.25">
      <c r="A111" s="16" t="s">
        <v>214</v>
      </c>
      <c r="B111" s="16" t="s">
        <v>215</v>
      </c>
      <c r="C111" s="17"/>
      <c r="D111" s="17"/>
      <c r="E111" s="18">
        <v>3254.5</v>
      </c>
      <c r="F111" s="18">
        <v>560.71348999999998</v>
      </c>
      <c r="G111" s="17"/>
      <c r="H111" s="17"/>
    </row>
    <row r="112" spans="1:8" ht="51" x14ac:dyDescent="0.25">
      <c r="A112" s="16" t="s">
        <v>216</v>
      </c>
      <c r="B112" s="16" t="s">
        <v>217</v>
      </c>
      <c r="C112" s="17"/>
      <c r="D112" s="17"/>
      <c r="E112" s="18">
        <v>65181</v>
      </c>
      <c r="F112" s="18">
        <v>13296.23834</v>
      </c>
      <c r="G112" s="18">
        <v>0</v>
      </c>
      <c r="H112" s="18">
        <v>1.7721499999999999</v>
      </c>
    </row>
    <row r="113" spans="1:8" x14ac:dyDescent="0.25">
      <c r="A113" s="16" t="s">
        <v>218</v>
      </c>
      <c r="B113" s="16" t="s">
        <v>219</v>
      </c>
      <c r="C113" s="17"/>
      <c r="D113" s="17"/>
      <c r="E113" s="18">
        <v>73057.722210000007</v>
      </c>
      <c r="F113" s="18">
        <v>12692.149880000001</v>
      </c>
      <c r="G113" s="17"/>
      <c r="H113" s="18">
        <v>41.458509999999997</v>
      </c>
    </row>
    <row r="114" spans="1:8" ht="25.5" x14ac:dyDescent="0.25">
      <c r="A114" s="16" t="s">
        <v>220</v>
      </c>
      <c r="B114" s="16" t="s">
        <v>221</v>
      </c>
      <c r="C114" s="17"/>
      <c r="D114" s="17"/>
      <c r="E114" s="18">
        <v>12820</v>
      </c>
      <c r="F114" s="18">
        <v>2569.5940599999999</v>
      </c>
      <c r="G114" s="17"/>
      <c r="H114" s="17"/>
    </row>
    <row r="115" spans="1:8" ht="25.5" x14ac:dyDescent="0.25">
      <c r="A115" s="16" t="s">
        <v>222</v>
      </c>
      <c r="B115" s="16" t="s">
        <v>223</v>
      </c>
      <c r="C115" s="17"/>
      <c r="D115" s="17"/>
      <c r="E115" s="18">
        <v>1176.9000000000001</v>
      </c>
      <c r="F115" s="18">
        <v>256.82816000000003</v>
      </c>
      <c r="G115" s="17"/>
      <c r="H115" s="17"/>
    </row>
    <row r="116" spans="1:8" ht="25.5" x14ac:dyDescent="0.25">
      <c r="A116" s="16" t="s">
        <v>224</v>
      </c>
      <c r="B116" s="16" t="s">
        <v>225</v>
      </c>
      <c r="C116" s="17"/>
      <c r="D116" s="17"/>
      <c r="E116" s="18">
        <v>1033</v>
      </c>
      <c r="F116" s="18">
        <v>229.00167999999999</v>
      </c>
      <c r="G116" s="17"/>
      <c r="H116" s="17"/>
    </row>
    <row r="117" spans="1:8" ht="25.5" x14ac:dyDescent="0.25">
      <c r="A117" s="16" t="s">
        <v>226</v>
      </c>
      <c r="B117" s="16" t="s">
        <v>227</v>
      </c>
      <c r="C117" s="17"/>
      <c r="D117" s="17"/>
      <c r="E117" s="18">
        <v>1891.6256000000001</v>
      </c>
      <c r="F117" s="18">
        <v>398.91919000000001</v>
      </c>
      <c r="G117" s="17"/>
      <c r="H117" s="17"/>
    </row>
    <row r="118" spans="1:8" ht="25.5" x14ac:dyDescent="0.25">
      <c r="A118" s="16" t="s">
        <v>228</v>
      </c>
      <c r="B118" s="16" t="s">
        <v>229</v>
      </c>
      <c r="C118" s="17"/>
      <c r="D118" s="17"/>
      <c r="E118" s="18">
        <v>4308.7</v>
      </c>
      <c r="F118" s="18">
        <v>774.14723000000004</v>
      </c>
      <c r="G118" s="17"/>
      <c r="H118" s="17"/>
    </row>
    <row r="119" spans="1:8" ht="25.5" x14ac:dyDescent="0.25">
      <c r="A119" s="16" t="s">
        <v>230</v>
      </c>
      <c r="B119" s="16" t="s">
        <v>231</v>
      </c>
      <c r="C119" s="17"/>
      <c r="D119" s="17"/>
      <c r="E119" s="18">
        <v>1384.39661</v>
      </c>
      <c r="F119" s="18">
        <v>261.35978</v>
      </c>
      <c r="G119" s="17"/>
      <c r="H119" s="17"/>
    </row>
    <row r="120" spans="1:8" ht="25.5" x14ac:dyDescent="0.25">
      <c r="A120" s="16" t="s">
        <v>232</v>
      </c>
      <c r="B120" s="16" t="s">
        <v>233</v>
      </c>
      <c r="C120" s="17"/>
      <c r="D120" s="17"/>
      <c r="E120" s="18">
        <v>4367</v>
      </c>
      <c r="F120" s="18">
        <v>882.75242000000003</v>
      </c>
      <c r="G120" s="17"/>
      <c r="H120" s="17"/>
    </row>
    <row r="121" spans="1:8" ht="51" x14ac:dyDescent="0.25">
      <c r="A121" s="16" t="s">
        <v>234</v>
      </c>
      <c r="B121" s="16" t="s">
        <v>235</v>
      </c>
      <c r="C121" s="17"/>
      <c r="D121" s="17"/>
      <c r="E121" s="18">
        <v>46076.1</v>
      </c>
      <c r="F121" s="18">
        <v>7319.5473599999996</v>
      </c>
      <c r="G121" s="17"/>
      <c r="H121" s="18">
        <v>41.458509999999997</v>
      </c>
    </row>
    <row r="122" spans="1:8" x14ac:dyDescent="0.25">
      <c r="A122" s="16" t="s">
        <v>236</v>
      </c>
      <c r="B122" s="16" t="s">
        <v>237</v>
      </c>
      <c r="C122" s="17"/>
      <c r="D122" s="17"/>
      <c r="E122" s="18">
        <v>458535.12803999998</v>
      </c>
      <c r="F122" s="18">
        <v>103464.97672000001</v>
      </c>
      <c r="G122" s="18">
        <v>0</v>
      </c>
      <c r="H122" s="18">
        <v>60.425669999999997</v>
      </c>
    </row>
    <row r="123" spans="1:8" ht="25.5" x14ac:dyDescent="0.25">
      <c r="A123" s="16" t="s">
        <v>238</v>
      </c>
      <c r="B123" s="16" t="s">
        <v>239</v>
      </c>
      <c r="C123" s="17"/>
      <c r="D123" s="17"/>
      <c r="E123" s="18">
        <v>64249.66977</v>
      </c>
      <c r="F123" s="18">
        <v>12608.200269999999</v>
      </c>
      <c r="G123" s="18">
        <v>0</v>
      </c>
      <c r="H123" s="18">
        <v>50.196330000000003</v>
      </c>
    </row>
    <row r="124" spans="1:8" ht="25.5" x14ac:dyDescent="0.25">
      <c r="A124" s="16" t="s">
        <v>240</v>
      </c>
      <c r="B124" s="16" t="s">
        <v>241</v>
      </c>
      <c r="C124" s="17"/>
      <c r="D124" s="17"/>
      <c r="E124" s="18">
        <v>2305.1999999999998</v>
      </c>
      <c r="F124" s="18">
        <v>511.17610999999999</v>
      </c>
      <c r="G124" s="17"/>
      <c r="H124" s="17"/>
    </row>
    <row r="125" spans="1:8" ht="25.5" x14ac:dyDescent="0.25">
      <c r="A125" s="16" t="s">
        <v>242</v>
      </c>
      <c r="B125" s="16" t="s">
        <v>243</v>
      </c>
      <c r="C125" s="17"/>
      <c r="D125" s="17"/>
      <c r="E125" s="18">
        <v>3601.9</v>
      </c>
      <c r="F125" s="18">
        <v>732.04760999999996</v>
      </c>
      <c r="G125" s="18">
        <v>0</v>
      </c>
      <c r="H125" s="18">
        <v>6.1343199999999998</v>
      </c>
    </row>
    <row r="126" spans="1:8" ht="25.5" x14ac:dyDescent="0.25">
      <c r="A126" s="16" t="s">
        <v>244</v>
      </c>
      <c r="B126" s="16" t="s">
        <v>245</v>
      </c>
      <c r="C126" s="17"/>
      <c r="D126" s="17"/>
      <c r="E126" s="18">
        <v>9337.7552300000007</v>
      </c>
      <c r="F126" s="18">
        <v>1182.5730100000001</v>
      </c>
      <c r="G126" s="18">
        <v>0</v>
      </c>
      <c r="H126" s="18">
        <v>3.90802</v>
      </c>
    </row>
    <row r="127" spans="1:8" ht="25.5" x14ac:dyDescent="0.25">
      <c r="A127" s="16" t="s">
        <v>246</v>
      </c>
      <c r="B127" s="16" t="s">
        <v>247</v>
      </c>
      <c r="C127" s="17"/>
      <c r="D127" s="17"/>
      <c r="E127" s="18">
        <v>2977.4</v>
      </c>
      <c r="F127" s="18">
        <v>767.85909000000004</v>
      </c>
      <c r="G127" s="18">
        <v>0</v>
      </c>
      <c r="H127" s="18">
        <v>1.5</v>
      </c>
    </row>
    <row r="128" spans="1:8" ht="25.5" x14ac:dyDescent="0.25">
      <c r="A128" s="16" t="s">
        <v>248</v>
      </c>
      <c r="B128" s="16" t="s">
        <v>249</v>
      </c>
      <c r="C128" s="17"/>
      <c r="D128" s="17"/>
      <c r="E128" s="18">
        <v>5419.6</v>
      </c>
      <c r="F128" s="18">
        <v>1078.3180299999999</v>
      </c>
      <c r="G128" s="17"/>
      <c r="H128" s="17"/>
    </row>
    <row r="129" spans="1:8" ht="25.5" x14ac:dyDescent="0.25">
      <c r="A129" s="16" t="s">
        <v>250</v>
      </c>
      <c r="B129" s="16" t="s">
        <v>251</v>
      </c>
      <c r="C129" s="17"/>
      <c r="D129" s="17"/>
      <c r="E129" s="18">
        <v>5384.2</v>
      </c>
      <c r="F129" s="18">
        <v>1219.13318</v>
      </c>
      <c r="G129" s="18">
        <v>0</v>
      </c>
      <c r="H129" s="18">
        <v>-0.65</v>
      </c>
    </row>
    <row r="130" spans="1:8" ht="51" x14ac:dyDescent="0.25">
      <c r="A130" s="16" t="s">
        <v>252</v>
      </c>
      <c r="B130" s="16" t="s">
        <v>253</v>
      </c>
      <c r="C130" s="17"/>
      <c r="D130" s="17"/>
      <c r="E130" s="18">
        <v>365259.68429</v>
      </c>
      <c r="F130" s="18">
        <v>85365.833490000005</v>
      </c>
      <c r="G130" s="18">
        <v>0</v>
      </c>
      <c r="H130" s="18">
        <v>-0.66300000000000003</v>
      </c>
    </row>
    <row r="131" spans="1:8" x14ac:dyDescent="0.25">
      <c r="A131" s="16" t="s">
        <v>254</v>
      </c>
      <c r="B131" s="16" t="s">
        <v>255</v>
      </c>
      <c r="C131" s="17"/>
      <c r="D131" s="17"/>
      <c r="E131" s="18">
        <v>226516.3</v>
      </c>
      <c r="F131" s="18">
        <v>44150.058210000003</v>
      </c>
      <c r="G131" s="18">
        <v>0</v>
      </c>
      <c r="H131" s="18">
        <v>-1.64</v>
      </c>
    </row>
    <row r="132" spans="1:8" x14ac:dyDescent="0.25">
      <c r="A132" s="16" t="s">
        <v>256</v>
      </c>
      <c r="B132" s="16" t="s">
        <v>257</v>
      </c>
      <c r="C132" s="17"/>
      <c r="D132" s="17"/>
      <c r="E132" s="18">
        <v>64035.482600000003</v>
      </c>
      <c r="F132" s="18">
        <v>11748.45457</v>
      </c>
      <c r="G132" s="17"/>
      <c r="H132" s="18">
        <v>-0.5</v>
      </c>
    </row>
    <row r="133" spans="1:8" ht="25.5" x14ac:dyDescent="0.25">
      <c r="A133" s="16" t="s">
        <v>258</v>
      </c>
      <c r="B133" s="16" t="s">
        <v>259</v>
      </c>
      <c r="C133" s="17"/>
      <c r="D133" s="17"/>
      <c r="E133" s="18">
        <v>14374</v>
      </c>
      <c r="F133" s="18">
        <v>2593.4989599999999</v>
      </c>
      <c r="G133" s="17"/>
      <c r="H133" s="17"/>
    </row>
    <row r="134" spans="1:8" ht="25.5" x14ac:dyDescent="0.25">
      <c r="A134" s="16" t="s">
        <v>260</v>
      </c>
      <c r="B134" s="16" t="s">
        <v>261</v>
      </c>
      <c r="C134" s="17"/>
      <c r="D134" s="17"/>
      <c r="E134" s="18">
        <v>3123</v>
      </c>
      <c r="F134" s="18">
        <v>610.12591999999995</v>
      </c>
      <c r="G134" s="17"/>
      <c r="H134" s="17"/>
    </row>
    <row r="135" spans="1:8" ht="25.5" x14ac:dyDescent="0.25">
      <c r="A135" s="16" t="s">
        <v>262</v>
      </c>
      <c r="B135" s="16" t="s">
        <v>263</v>
      </c>
      <c r="C135" s="17"/>
      <c r="D135" s="17"/>
      <c r="E135" s="18">
        <v>1856</v>
      </c>
      <c r="F135" s="18">
        <v>368.06326000000001</v>
      </c>
      <c r="G135" s="17"/>
      <c r="H135" s="17"/>
    </row>
    <row r="136" spans="1:8" ht="25.5" x14ac:dyDescent="0.25">
      <c r="A136" s="16" t="s">
        <v>264</v>
      </c>
      <c r="B136" s="16" t="s">
        <v>265</v>
      </c>
      <c r="C136" s="17"/>
      <c r="D136" s="17"/>
      <c r="E136" s="18">
        <v>1181.4000000000001</v>
      </c>
      <c r="F136" s="18">
        <v>224.47935000000001</v>
      </c>
      <c r="G136" s="17"/>
      <c r="H136" s="17"/>
    </row>
    <row r="137" spans="1:8" ht="25.5" x14ac:dyDescent="0.25">
      <c r="A137" s="16" t="s">
        <v>266</v>
      </c>
      <c r="B137" s="16" t="s">
        <v>267</v>
      </c>
      <c r="C137" s="17"/>
      <c r="D137" s="17"/>
      <c r="E137" s="18">
        <v>1753.1826000000001</v>
      </c>
      <c r="F137" s="18">
        <v>423.70818000000003</v>
      </c>
      <c r="G137" s="17"/>
      <c r="H137" s="17"/>
    </row>
    <row r="138" spans="1:8" ht="51" x14ac:dyDescent="0.25">
      <c r="A138" s="16" t="s">
        <v>268</v>
      </c>
      <c r="B138" s="16" t="s">
        <v>269</v>
      </c>
      <c r="C138" s="17"/>
      <c r="D138" s="17"/>
      <c r="E138" s="18">
        <v>41747.9</v>
      </c>
      <c r="F138" s="18">
        <v>7528.5789000000004</v>
      </c>
      <c r="G138" s="17"/>
      <c r="H138" s="18">
        <v>-0.5</v>
      </c>
    </row>
    <row r="139" spans="1:8" x14ac:dyDescent="0.25">
      <c r="A139" s="16" t="s">
        <v>270</v>
      </c>
      <c r="B139" s="16" t="s">
        <v>271</v>
      </c>
      <c r="C139" s="17"/>
      <c r="D139" s="17"/>
      <c r="E139" s="18">
        <v>99792.424150000006</v>
      </c>
      <c r="F139" s="18">
        <v>21836.930380000002</v>
      </c>
      <c r="G139" s="17"/>
      <c r="H139" s="18">
        <v>9.6931999999999992</v>
      </c>
    </row>
    <row r="140" spans="1:8" ht="25.5" x14ac:dyDescent="0.25">
      <c r="A140" s="16" t="s">
        <v>272</v>
      </c>
      <c r="B140" s="16" t="s">
        <v>273</v>
      </c>
      <c r="C140" s="17"/>
      <c r="D140" s="17"/>
      <c r="E140" s="18">
        <v>19172.346150000001</v>
      </c>
      <c r="F140" s="18">
        <v>3328.9752400000002</v>
      </c>
      <c r="G140" s="17"/>
      <c r="H140" s="17"/>
    </row>
    <row r="141" spans="1:8" ht="25.5" x14ac:dyDescent="0.25">
      <c r="A141" s="16" t="s">
        <v>274</v>
      </c>
      <c r="B141" s="16" t="s">
        <v>275</v>
      </c>
      <c r="C141" s="17"/>
      <c r="D141" s="17"/>
      <c r="E141" s="18">
        <v>7542.2</v>
      </c>
      <c r="F141" s="18">
        <v>1674.8403699999999</v>
      </c>
      <c r="G141" s="17"/>
      <c r="H141" s="17"/>
    </row>
    <row r="142" spans="1:8" ht="25.5" x14ac:dyDescent="0.25">
      <c r="A142" s="16" t="s">
        <v>276</v>
      </c>
      <c r="B142" s="16" t="s">
        <v>277</v>
      </c>
      <c r="C142" s="17"/>
      <c r="D142" s="17"/>
      <c r="E142" s="18">
        <v>1140.4000000000001</v>
      </c>
      <c r="F142" s="18">
        <v>294.98667</v>
      </c>
      <c r="G142" s="17"/>
      <c r="H142" s="17"/>
    </row>
    <row r="143" spans="1:8" ht="25.5" x14ac:dyDescent="0.25">
      <c r="A143" s="16" t="s">
        <v>278</v>
      </c>
      <c r="B143" s="16" t="s">
        <v>279</v>
      </c>
      <c r="C143" s="17"/>
      <c r="D143" s="17"/>
      <c r="E143" s="18">
        <v>2868.8</v>
      </c>
      <c r="F143" s="18">
        <v>678.76900999999998</v>
      </c>
      <c r="G143" s="17"/>
      <c r="H143" s="17"/>
    </row>
    <row r="144" spans="1:8" ht="25.5" x14ac:dyDescent="0.25">
      <c r="A144" s="16" t="s">
        <v>280</v>
      </c>
      <c r="B144" s="16" t="s">
        <v>281</v>
      </c>
      <c r="C144" s="17"/>
      <c r="D144" s="17"/>
      <c r="E144" s="18">
        <v>1775.8</v>
      </c>
      <c r="F144" s="18">
        <v>338.88547</v>
      </c>
      <c r="G144" s="17"/>
      <c r="H144" s="17"/>
    </row>
    <row r="145" spans="1:8" ht="25.5" x14ac:dyDescent="0.25">
      <c r="A145" s="16" t="s">
        <v>282</v>
      </c>
      <c r="B145" s="16" t="s">
        <v>283</v>
      </c>
      <c r="C145" s="17"/>
      <c r="D145" s="17"/>
      <c r="E145" s="18">
        <v>4434.9780000000001</v>
      </c>
      <c r="F145" s="18">
        <v>927.54512</v>
      </c>
      <c r="G145" s="17"/>
      <c r="H145" s="17"/>
    </row>
    <row r="146" spans="1:8" ht="25.5" x14ac:dyDescent="0.25">
      <c r="A146" s="16" t="s">
        <v>284</v>
      </c>
      <c r="B146" s="16" t="s">
        <v>285</v>
      </c>
      <c r="C146" s="17"/>
      <c r="D146" s="17"/>
      <c r="E146" s="18">
        <v>1954.4</v>
      </c>
      <c r="F146" s="18">
        <v>414.46195999999998</v>
      </c>
      <c r="G146" s="17"/>
      <c r="H146" s="17"/>
    </row>
    <row r="147" spans="1:8" ht="51" x14ac:dyDescent="0.25">
      <c r="A147" s="16" t="s">
        <v>286</v>
      </c>
      <c r="B147" s="16" t="s">
        <v>287</v>
      </c>
      <c r="C147" s="17"/>
      <c r="D147" s="17"/>
      <c r="E147" s="18">
        <v>60903.5</v>
      </c>
      <c r="F147" s="18">
        <v>14178.466539999999</v>
      </c>
      <c r="G147" s="17"/>
      <c r="H147" s="18">
        <v>9.6931999999999992</v>
      </c>
    </row>
    <row r="148" spans="1:8" x14ac:dyDescent="0.25">
      <c r="A148" s="16" t="s">
        <v>288</v>
      </c>
      <c r="B148" s="16" t="s">
        <v>289</v>
      </c>
      <c r="C148" s="17"/>
      <c r="D148" s="17"/>
      <c r="E148" s="18">
        <v>123875.966</v>
      </c>
      <c r="F148" s="18">
        <v>25300.764319999998</v>
      </c>
      <c r="G148" s="17"/>
      <c r="H148" s="18">
        <v>0.97924</v>
      </c>
    </row>
    <row r="149" spans="1:8" ht="25.5" x14ac:dyDescent="0.25">
      <c r="A149" s="16" t="s">
        <v>290</v>
      </c>
      <c r="B149" s="16" t="s">
        <v>291</v>
      </c>
      <c r="C149" s="17"/>
      <c r="D149" s="17"/>
      <c r="E149" s="18">
        <v>20859.741999999998</v>
      </c>
      <c r="F149" s="18">
        <v>3845.6385599999999</v>
      </c>
      <c r="G149" s="17"/>
      <c r="H149" s="17"/>
    </row>
    <row r="150" spans="1:8" ht="25.5" x14ac:dyDescent="0.25">
      <c r="A150" s="16" t="s">
        <v>292</v>
      </c>
      <c r="B150" s="16" t="s">
        <v>293</v>
      </c>
      <c r="C150" s="17"/>
      <c r="D150" s="17"/>
      <c r="E150" s="18">
        <v>11491.7</v>
      </c>
      <c r="F150" s="18">
        <v>2313.0139899999999</v>
      </c>
      <c r="G150" s="17"/>
      <c r="H150" s="17"/>
    </row>
    <row r="151" spans="1:8" ht="25.5" x14ac:dyDescent="0.25">
      <c r="A151" s="16" t="s">
        <v>294</v>
      </c>
      <c r="B151" s="16" t="s">
        <v>295</v>
      </c>
      <c r="C151" s="17"/>
      <c r="D151" s="17"/>
      <c r="E151" s="18">
        <v>4991.6239999999998</v>
      </c>
      <c r="F151" s="18">
        <v>1114.6471899999999</v>
      </c>
      <c r="G151" s="17"/>
      <c r="H151" s="17"/>
    </row>
    <row r="152" spans="1:8" ht="25.5" x14ac:dyDescent="0.25">
      <c r="A152" s="16" t="s">
        <v>296</v>
      </c>
      <c r="B152" s="16" t="s">
        <v>297</v>
      </c>
      <c r="C152" s="17"/>
      <c r="D152" s="17"/>
      <c r="E152" s="18">
        <v>2657.9</v>
      </c>
      <c r="F152" s="18">
        <v>562.64106000000004</v>
      </c>
      <c r="G152" s="17"/>
      <c r="H152" s="17"/>
    </row>
    <row r="153" spans="1:8" ht="25.5" x14ac:dyDescent="0.25">
      <c r="A153" s="16" t="s">
        <v>298</v>
      </c>
      <c r="B153" s="16" t="s">
        <v>299</v>
      </c>
      <c r="C153" s="17"/>
      <c r="D153" s="17"/>
      <c r="E153" s="18">
        <v>2742.2</v>
      </c>
      <c r="F153" s="18">
        <v>634.78552000000002</v>
      </c>
      <c r="G153" s="17"/>
      <c r="H153" s="17"/>
    </row>
    <row r="154" spans="1:8" ht="25.5" x14ac:dyDescent="0.25">
      <c r="A154" s="16" t="s">
        <v>300</v>
      </c>
      <c r="B154" s="16" t="s">
        <v>301</v>
      </c>
      <c r="C154" s="17"/>
      <c r="D154" s="17"/>
      <c r="E154" s="18">
        <v>2904</v>
      </c>
      <c r="F154" s="18">
        <v>583.43020000000001</v>
      </c>
      <c r="G154" s="17"/>
      <c r="H154" s="17"/>
    </row>
    <row r="155" spans="1:8" ht="51" x14ac:dyDescent="0.25">
      <c r="A155" s="16" t="s">
        <v>302</v>
      </c>
      <c r="B155" s="16" t="s">
        <v>303</v>
      </c>
      <c r="C155" s="17"/>
      <c r="D155" s="17"/>
      <c r="E155" s="18">
        <v>78228.800000000003</v>
      </c>
      <c r="F155" s="18">
        <v>16246.6078</v>
      </c>
      <c r="G155" s="17"/>
      <c r="H155" s="18">
        <v>0.97924</v>
      </c>
    </row>
    <row r="156" spans="1:8" x14ac:dyDescent="0.25">
      <c r="A156" s="16" t="s">
        <v>304</v>
      </c>
      <c r="B156" s="16" t="s">
        <v>305</v>
      </c>
      <c r="C156" s="17"/>
      <c r="D156" s="17"/>
      <c r="E156" s="18">
        <v>73261.516000000003</v>
      </c>
      <c r="F156" s="18">
        <v>15666.693789999999</v>
      </c>
      <c r="G156" s="17"/>
      <c r="H156" s="17"/>
    </row>
    <row r="157" spans="1:8" ht="25.5" x14ac:dyDescent="0.25">
      <c r="A157" s="16" t="s">
        <v>306</v>
      </c>
      <c r="B157" s="16" t="s">
        <v>307</v>
      </c>
      <c r="C157" s="17"/>
      <c r="D157" s="17"/>
      <c r="E157" s="18">
        <v>16489.900000000001</v>
      </c>
      <c r="F157" s="18">
        <v>2888.3599399999998</v>
      </c>
      <c r="G157" s="17"/>
      <c r="H157" s="17"/>
    </row>
    <row r="158" spans="1:8" ht="25.5" x14ac:dyDescent="0.25">
      <c r="A158" s="16" t="s">
        <v>308</v>
      </c>
      <c r="B158" s="16" t="s">
        <v>309</v>
      </c>
      <c r="C158" s="17"/>
      <c r="D158" s="17"/>
      <c r="E158" s="18">
        <v>3588.3</v>
      </c>
      <c r="F158" s="18">
        <v>703.92871000000002</v>
      </c>
      <c r="G158" s="17"/>
      <c r="H158" s="17"/>
    </row>
    <row r="159" spans="1:8" ht="25.5" x14ac:dyDescent="0.25">
      <c r="A159" s="16" t="s">
        <v>310</v>
      </c>
      <c r="B159" s="16" t="s">
        <v>311</v>
      </c>
      <c r="C159" s="17"/>
      <c r="D159" s="17"/>
      <c r="E159" s="18">
        <v>2945.07</v>
      </c>
      <c r="F159" s="18">
        <v>835.07745999999997</v>
      </c>
      <c r="G159" s="17"/>
      <c r="H159" s="17"/>
    </row>
    <row r="160" spans="1:8" ht="25.5" x14ac:dyDescent="0.25">
      <c r="A160" s="16" t="s">
        <v>312</v>
      </c>
      <c r="B160" s="16" t="s">
        <v>313</v>
      </c>
      <c r="C160" s="17"/>
      <c r="D160" s="17"/>
      <c r="E160" s="18">
        <v>5148.8999999999996</v>
      </c>
      <c r="F160" s="18">
        <v>1205.5920699999999</v>
      </c>
      <c r="G160" s="17"/>
      <c r="H160" s="17"/>
    </row>
    <row r="161" spans="1:8" ht="25.5" x14ac:dyDescent="0.25">
      <c r="A161" s="16" t="s">
        <v>314</v>
      </c>
      <c r="B161" s="16" t="s">
        <v>315</v>
      </c>
      <c r="C161" s="17"/>
      <c r="D161" s="17"/>
      <c r="E161" s="18">
        <v>2930.6</v>
      </c>
      <c r="F161" s="18">
        <v>482.68707999999998</v>
      </c>
      <c r="G161" s="17"/>
      <c r="H161" s="17"/>
    </row>
    <row r="162" spans="1:8" ht="51" x14ac:dyDescent="0.25">
      <c r="A162" s="16" t="s">
        <v>316</v>
      </c>
      <c r="B162" s="16" t="s">
        <v>317</v>
      </c>
      <c r="C162" s="17"/>
      <c r="D162" s="17"/>
      <c r="E162" s="18">
        <v>42158.745999999999</v>
      </c>
      <c r="F162" s="18">
        <v>9551.04853</v>
      </c>
      <c r="G162" s="17"/>
      <c r="H162" s="17"/>
    </row>
    <row r="163" spans="1:8" x14ac:dyDescent="0.25">
      <c r="A163" s="16" t="s">
        <v>318</v>
      </c>
      <c r="B163" s="16" t="s">
        <v>319</v>
      </c>
      <c r="C163" s="17"/>
      <c r="D163" s="17"/>
      <c r="E163" s="18">
        <v>242156.62401999999</v>
      </c>
      <c r="F163" s="18">
        <v>57119.803079999998</v>
      </c>
      <c r="G163" s="18">
        <v>0</v>
      </c>
      <c r="H163" s="18">
        <v>8.1020000000000003</v>
      </c>
    </row>
    <row r="164" spans="1:8" ht="25.5" x14ac:dyDescent="0.25">
      <c r="A164" s="16" t="s">
        <v>320</v>
      </c>
      <c r="B164" s="16" t="s">
        <v>321</v>
      </c>
      <c r="C164" s="17"/>
      <c r="D164" s="17"/>
      <c r="E164" s="18">
        <v>36341.5</v>
      </c>
      <c r="F164" s="18">
        <v>6892.7315200000003</v>
      </c>
      <c r="G164" s="17"/>
      <c r="H164" s="17"/>
    </row>
    <row r="165" spans="1:8" ht="25.5" x14ac:dyDescent="0.25">
      <c r="A165" s="16" t="s">
        <v>322</v>
      </c>
      <c r="B165" s="16" t="s">
        <v>323</v>
      </c>
      <c r="C165" s="17"/>
      <c r="D165" s="17"/>
      <c r="E165" s="18">
        <v>2123.4946599999998</v>
      </c>
      <c r="F165" s="18">
        <v>473.45794000000001</v>
      </c>
      <c r="G165" s="17"/>
      <c r="H165" s="17"/>
    </row>
    <row r="166" spans="1:8" ht="25.5" x14ac:dyDescent="0.25">
      <c r="A166" s="16" t="s">
        <v>324</v>
      </c>
      <c r="B166" s="16" t="s">
        <v>325</v>
      </c>
      <c r="C166" s="17"/>
      <c r="D166" s="17"/>
      <c r="E166" s="18">
        <v>5828.6</v>
      </c>
      <c r="F166" s="18">
        <v>1064.4258199999999</v>
      </c>
      <c r="G166" s="18">
        <v>0</v>
      </c>
      <c r="H166" s="18">
        <v>8.6020000000000003</v>
      </c>
    </row>
    <row r="167" spans="1:8" ht="25.5" x14ac:dyDescent="0.25">
      <c r="A167" s="16" t="s">
        <v>326</v>
      </c>
      <c r="B167" s="16" t="s">
        <v>327</v>
      </c>
      <c r="C167" s="17"/>
      <c r="D167" s="17"/>
      <c r="E167" s="18">
        <v>2584.4</v>
      </c>
      <c r="F167" s="18">
        <v>592.87590999999998</v>
      </c>
      <c r="G167" s="17"/>
      <c r="H167" s="17"/>
    </row>
    <row r="168" spans="1:8" ht="25.5" x14ac:dyDescent="0.25">
      <c r="A168" s="16" t="s">
        <v>328</v>
      </c>
      <c r="B168" s="16" t="s">
        <v>329</v>
      </c>
      <c r="C168" s="17"/>
      <c r="D168" s="17"/>
      <c r="E168" s="18">
        <v>4552.7</v>
      </c>
      <c r="F168" s="18">
        <v>657.20995000000005</v>
      </c>
      <c r="G168" s="17"/>
      <c r="H168" s="17"/>
    </row>
    <row r="169" spans="1:8" ht="25.5" x14ac:dyDescent="0.25">
      <c r="A169" s="16" t="s">
        <v>330</v>
      </c>
      <c r="B169" s="16" t="s">
        <v>331</v>
      </c>
      <c r="C169" s="17"/>
      <c r="D169" s="17"/>
      <c r="E169" s="18">
        <v>2021.7</v>
      </c>
      <c r="F169" s="18">
        <v>698.88854000000003</v>
      </c>
      <c r="G169" s="17"/>
      <c r="H169" s="17"/>
    </row>
    <row r="170" spans="1:8" ht="25.5" x14ac:dyDescent="0.25">
      <c r="A170" s="16" t="s">
        <v>332</v>
      </c>
      <c r="B170" s="16" t="s">
        <v>333</v>
      </c>
      <c r="C170" s="17"/>
      <c r="D170" s="17"/>
      <c r="E170" s="18">
        <v>4601.7</v>
      </c>
      <c r="F170" s="18">
        <v>817.21157000000005</v>
      </c>
      <c r="G170" s="17"/>
      <c r="H170" s="17"/>
    </row>
    <row r="171" spans="1:8" ht="25.5" x14ac:dyDescent="0.25">
      <c r="A171" s="16" t="s">
        <v>334</v>
      </c>
      <c r="B171" s="16" t="s">
        <v>335</v>
      </c>
      <c r="C171" s="17"/>
      <c r="D171" s="17"/>
      <c r="E171" s="18">
        <v>1471.9</v>
      </c>
      <c r="F171" s="18">
        <v>262.47125</v>
      </c>
      <c r="G171" s="17"/>
      <c r="H171" s="17"/>
    </row>
    <row r="172" spans="1:8" ht="25.5" x14ac:dyDescent="0.25">
      <c r="A172" s="16" t="s">
        <v>336</v>
      </c>
      <c r="B172" s="16" t="s">
        <v>337</v>
      </c>
      <c r="C172" s="17"/>
      <c r="D172" s="17"/>
      <c r="E172" s="18">
        <v>2631.7640799999999</v>
      </c>
      <c r="F172" s="18">
        <v>432.71872999999999</v>
      </c>
      <c r="G172" s="17"/>
      <c r="H172" s="17"/>
    </row>
    <row r="173" spans="1:8" ht="25.5" x14ac:dyDescent="0.25">
      <c r="A173" s="16" t="s">
        <v>338</v>
      </c>
      <c r="B173" s="16" t="s">
        <v>339</v>
      </c>
      <c r="C173" s="17"/>
      <c r="D173" s="17"/>
      <c r="E173" s="18">
        <v>7446.7652799999996</v>
      </c>
      <c r="F173" s="18">
        <v>1545.6851200000001</v>
      </c>
      <c r="G173" s="17"/>
      <c r="H173" s="17"/>
    </row>
    <row r="174" spans="1:8" ht="51" x14ac:dyDescent="0.25">
      <c r="A174" s="16" t="s">
        <v>340</v>
      </c>
      <c r="B174" s="16" t="s">
        <v>341</v>
      </c>
      <c r="C174" s="17"/>
      <c r="D174" s="17"/>
      <c r="E174" s="18">
        <v>172552.1</v>
      </c>
      <c r="F174" s="18">
        <v>43682.126730000004</v>
      </c>
      <c r="G174" s="18">
        <v>0</v>
      </c>
      <c r="H174" s="18">
        <v>-0.5</v>
      </c>
    </row>
    <row r="175" spans="1:8" x14ac:dyDescent="0.25">
      <c r="A175" s="16" t="s">
        <v>342</v>
      </c>
      <c r="B175" s="16" t="s">
        <v>343</v>
      </c>
      <c r="C175" s="17"/>
      <c r="D175" s="17"/>
      <c r="E175" s="18">
        <v>279358.69777000003</v>
      </c>
      <c r="F175" s="18">
        <v>74662.058690000005</v>
      </c>
      <c r="G175" s="18">
        <v>0</v>
      </c>
      <c r="H175" s="18">
        <v>-4.9430199999999997</v>
      </c>
    </row>
    <row r="176" spans="1:8" ht="25.5" x14ac:dyDescent="0.25">
      <c r="A176" s="16" t="s">
        <v>344</v>
      </c>
      <c r="B176" s="16" t="s">
        <v>345</v>
      </c>
      <c r="C176" s="17"/>
      <c r="D176" s="17"/>
      <c r="E176" s="18">
        <v>4865.5659999999998</v>
      </c>
      <c r="F176" s="18">
        <v>899.67826000000002</v>
      </c>
      <c r="G176" s="17"/>
      <c r="H176" s="17"/>
    </row>
    <row r="177" spans="1:8" ht="25.5" x14ac:dyDescent="0.25">
      <c r="A177" s="16" t="s">
        <v>346</v>
      </c>
      <c r="B177" s="16" t="s">
        <v>347</v>
      </c>
      <c r="C177" s="17"/>
      <c r="D177" s="17"/>
      <c r="E177" s="18">
        <v>4914.2110000000002</v>
      </c>
      <c r="F177" s="18">
        <v>1065.44641</v>
      </c>
      <c r="G177" s="17"/>
      <c r="H177" s="17"/>
    </row>
    <row r="178" spans="1:8" ht="25.5" x14ac:dyDescent="0.25">
      <c r="A178" s="16" t="s">
        <v>348</v>
      </c>
      <c r="B178" s="16" t="s">
        <v>349</v>
      </c>
      <c r="C178" s="17"/>
      <c r="D178" s="17"/>
      <c r="E178" s="18">
        <v>10052.08394</v>
      </c>
      <c r="F178" s="18">
        <v>1780.53007</v>
      </c>
      <c r="G178" s="17"/>
      <c r="H178" s="17"/>
    </row>
    <row r="179" spans="1:8" ht="25.5" x14ac:dyDescent="0.25">
      <c r="A179" s="16" t="s">
        <v>350</v>
      </c>
      <c r="B179" s="16" t="s">
        <v>351</v>
      </c>
      <c r="C179" s="17"/>
      <c r="D179" s="17"/>
      <c r="E179" s="18">
        <v>9299.7049999999999</v>
      </c>
      <c r="F179" s="18">
        <v>1958.8267000000001</v>
      </c>
      <c r="G179" s="17"/>
      <c r="H179" s="17"/>
    </row>
    <row r="180" spans="1:8" ht="25.5" x14ac:dyDescent="0.25">
      <c r="A180" s="16" t="s">
        <v>352</v>
      </c>
      <c r="B180" s="16" t="s">
        <v>353</v>
      </c>
      <c r="C180" s="17"/>
      <c r="D180" s="17"/>
      <c r="E180" s="18">
        <v>11823.82883</v>
      </c>
      <c r="F180" s="18">
        <v>5585.6541699999998</v>
      </c>
      <c r="G180" s="17"/>
      <c r="H180" s="17"/>
    </row>
    <row r="181" spans="1:8" ht="25.5" x14ac:dyDescent="0.25">
      <c r="A181" s="16" t="s">
        <v>354</v>
      </c>
      <c r="B181" s="16" t="s">
        <v>355</v>
      </c>
      <c r="C181" s="17"/>
      <c r="D181" s="17"/>
      <c r="E181" s="18">
        <v>6809.4306900000001</v>
      </c>
      <c r="F181" s="18">
        <v>1409.7429299999999</v>
      </c>
      <c r="G181" s="17"/>
      <c r="H181" s="17"/>
    </row>
    <row r="182" spans="1:8" ht="25.5" x14ac:dyDescent="0.25">
      <c r="A182" s="16" t="s">
        <v>356</v>
      </c>
      <c r="B182" s="16" t="s">
        <v>357</v>
      </c>
      <c r="C182" s="17"/>
      <c r="D182" s="17"/>
      <c r="E182" s="18">
        <v>2429.7919999999999</v>
      </c>
      <c r="F182" s="18">
        <v>370.12365</v>
      </c>
      <c r="G182" s="18">
        <v>0</v>
      </c>
      <c r="H182" s="18">
        <v>0.77600000000000002</v>
      </c>
    </row>
    <row r="183" spans="1:8" ht="25.5" x14ac:dyDescent="0.25">
      <c r="A183" s="16" t="s">
        <v>358</v>
      </c>
      <c r="B183" s="16" t="s">
        <v>359</v>
      </c>
      <c r="C183" s="17"/>
      <c r="D183" s="17"/>
      <c r="E183" s="18">
        <v>6931.7560000000003</v>
      </c>
      <c r="F183" s="18">
        <v>1294.84205</v>
      </c>
      <c r="G183" s="17"/>
      <c r="H183" s="17"/>
    </row>
    <row r="184" spans="1:8" ht="25.5" x14ac:dyDescent="0.25">
      <c r="A184" s="16" t="s">
        <v>360</v>
      </c>
      <c r="B184" s="16" t="s">
        <v>361</v>
      </c>
      <c r="C184" s="17"/>
      <c r="D184" s="17"/>
      <c r="E184" s="18">
        <v>3771.259</v>
      </c>
      <c r="F184" s="18">
        <v>971.58777999999995</v>
      </c>
      <c r="G184" s="18">
        <v>0</v>
      </c>
      <c r="H184" s="18">
        <v>6.6174999999999997</v>
      </c>
    </row>
    <row r="185" spans="1:8" ht="25.5" x14ac:dyDescent="0.25">
      <c r="A185" s="16" t="s">
        <v>362</v>
      </c>
      <c r="B185" s="16" t="s">
        <v>363</v>
      </c>
      <c r="C185" s="17"/>
      <c r="D185" s="17"/>
      <c r="E185" s="18">
        <v>9162.9789999999994</v>
      </c>
      <c r="F185" s="18">
        <v>1464.8334</v>
      </c>
      <c r="G185" s="18">
        <v>0</v>
      </c>
      <c r="H185" s="18">
        <v>6</v>
      </c>
    </row>
    <row r="186" spans="1:8" ht="25.5" x14ac:dyDescent="0.25">
      <c r="A186" s="16" t="s">
        <v>364</v>
      </c>
      <c r="B186" s="16" t="s">
        <v>365</v>
      </c>
      <c r="C186" s="17"/>
      <c r="D186" s="17"/>
      <c r="E186" s="18">
        <v>6907.1109999999999</v>
      </c>
      <c r="F186" s="18">
        <v>934.06826999999998</v>
      </c>
      <c r="G186" s="17"/>
      <c r="H186" s="17"/>
    </row>
    <row r="187" spans="1:8" ht="25.5" x14ac:dyDescent="0.25">
      <c r="A187" s="16" t="s">
        <v>366</v>
      </c>
      <c r="B187" s="16" t="s">
        <v>367</v>
      </c>
      <c r="C187" s="17"/>
      <c r="D187" s="17"/>
      <c r="E187" s="18">
        <v>7445.924</v>
      </c>
      <c r="F187" s="18">
        <v>1177.4055599999999</v>
      </c>
      <c r="G187" s="18">
        <v>0</v>
      </c>
      <c r="H187" s="18">
        <v>-13.68444</v>
      </c>
    </row>
    <row r="188" spans="1:8" ht="25.5" x14ac:dyDescent="0.25">
      <c r="A188" s="16" t="s">
        <v>368</v>
      </c>
      <c r="B188" s="16" t="s">
        <v>369</v>
      </c>
      <c r="C188" s="17"/>
      <c r="D188" s="17"/>
      <c r="E188" s="18">
        <v>13882.121510000001</v>
      </c>
      <c r="F188" s="18">
        <v>6149.1951099999997</v>
      </c>
      <c r="G188" s="17"/>
      <c r="H188" s="17"/>
    </row>
    <row r="189" spans="1:8" ht="25.5" x14ac:dyDescent="0.25">
      <c r="A189" s="16" t="s">
        <v>370</v>
      </c>
      <c r="B189" s="16" t="s">
        <v>371</v>
      </c>
      <c r="C189" s="17"/>
      <c r="D189" s="17"/>
      <c r="E189" s="18">
        <v>5582.9269999999997</v>
      </c>
      <c r="F189" s="18">
        <v>855.25693999999999</v>
      </c>
      <c r="G189" s="17"/>
      <c r="H189" s="17"/>
    </row>
    <row r="190" spans="1:8" ht="25.5" x14ac:dyDescent="0.25">
      <c r="A190" s="16" t="s">
        <v>372</v>
      </c>
      <c r="B190" s="16" t="s">
        <v>373</v>
      </c>
      <c r="C190" s="17"/>
      <c r="D190" s="17"/>
      <c r="E190" s="18">
        <v>6929.9750000000004</v>
      </c>
      <c r="F190" s="18">
        <v>1025.0671400000001</v>
      </c>
      <c r="G190" s="17"/>
      <c r="H190" s="17"/>
    </row>
    <row r="191" spans="1:8" ht="25.5" x14ac:dyDescent="0.25">
      <c r="A191" s="16" t="s">
        <v>374</v>
      </c>
      <c r="B191" s="16" t="s">
        <v>375</v>
      </c>
      <c r="C191" s="17"/>
      <c r="D191" s="17"/>
      <c r="E191" s="18">
        <v>4890.3939600000003</v>
      </c>
      <c r="F191" s="18">
        <v>3860.8513899999998</v>
      </c>
      <c r="G191" s="17"/>
      <c r="H191" s="17"/>
    </row>
    <row r="192" spans="1:8" ht="25.5" x14ac:dyDescent="0.25">
      <c r="A192" s="16" t="s">
        <v>376</v>
      </c>
      <c r="B192" s="16" t="s">
        <v>377</v>
      </c>
      <c r="C192" s="17"/>
      <c r="D192" s="17"/>
      <c r="E192" s="18">
        <v>4989.8903700000001</v>
      </c>
      <c r="F192" s="18">
        <v>971.49455</v>
      </c>
      <c r="G192" s="17"/>
      <c r="H192" s="17"/>
    </row>
    <row r="193" spans="1:8" ht="51" x14ac:dyDescent="0.25">
      <c r="A193" s="16" t="s">
        <v>378</v>
      </c>
      <c r="B193" s="16" t="s">
        <v>379</v>
      </c>
      <c r="C193" s="17"/>
      <c r="D193" s="17"/>
      <c r="E193" s="18">
        <v>158669.74346999999</v>
      </c>
      <c r="F193" s="18">
        <v>42904.81781</v>
      </c>
      <c r="G193" s="18">
        <v>0</v>
      </c>
      <c r="H193" s="18">
        <v>12.71142</v>
      </c>
    </row>
    <row r="194" spans="1:8" x14ac:dyDescent="0.25">
      <c r="A194" s="16" t="s">
        <v>380</v>
      </c>
      <c r="B194" s="16" t="s">
        <v>381</v>
      </c>
      <c r="C194" s="17"/>
      <c r="D194" s="17"/>
      <c r="E194" s="18">
        <v>148687.06782</v>
      </c>
      <c r="F194" s="18">
        <v>34587.809829999998</v>
      </c>
      <c r="G194" s="18">
        <v>0</v>
      </c>
      <c r="H194" s="18">
        <v>-10.557219999999999</v>
      </c>
    </row>
    <row r="195" spans="1:8" ht="25.5" x14ac:dyDescent="0.25">
      <c r="A195" s="16" t="s">
        <v>382</v>
      </c>
      <c r="B195" s="16" t="s">
        <v>383</v>
      </c>
      <c r="C195" s="17"/>
      <c r="D195" s="17"/>
      <c r="E195" s="18">
        <v>35885.034</v>
      </c>
      <c r="F195" s="18">
        <v>7712.5893900000001</v>
      </c>
      <c r="G195" s="17"/>
      <c r="H195" s="17"/>
    </row>
    <row r="196" spans="1:8" ht="25.5" x14ac:dyDescent="0.25">
      <c r="A196" s="16" t="s">
        <v>384</v>
      </c>
      <c r="B196" s="16" t="s">
        <v>385</v>
      </c>
      <c r="C196" s="17"/>
      <c r="D196" s="17"/>
      <c r="E196" s="18">
        <v>3673</v>
      </c>
      <c r="F196" s="18">
        <v>719.59752000000003</v>
      </c>
      <c r="G196" s="17"/>
      <c r="H196" s="17"/>
    </row>
    <row r="197" spans="1:8" ht="25.5" x14ac:dyDescent="0.25">
      <c r="A197" s="16" t="s">
        <v>386</v>
      </c>
      <c r="B197" s="16" t="s">
        <v>387</v>
      </c>
      <c r="C197" s="17"/>
      <c r="D197" s="17"/>
      <c r="E197" s="18">
        <v>690.83390999999995</v>
      </c>
      <c r="F197" s="18">
        <v>101.77</v>
      </c>
      <c r="G197" s="17"/>
      <c r="H197" s="17"/>
    </row>
    <row r="198" spans="1:8" ht="25.5" x14ac:dyDescent="0.25">
      <c r="A198" s="16" t="s">
        <v>388</v>
      </c>
      <c r="B198" s="16" t="s">
        <v>389</v>
      </c>
      <c r="C198" s="17"/>
      <c r="D198" s="17"/>
      <c r="E198" s="18">
        <v>2339.8339099999998</v>
      </c>
      <c r="F198" s="18">
        <v>537.74563000000001</v>
      </c>
      <c r="G198" s="17"/>
      <c r="H198" s="17"/>
    </row>
    <row r="199" spans="1:8" ht="25.5" x14ac:dyDescent="0.25">
      <c r="A199" s="16" t="s">
        <v>390</v>
      </c>
      <c r="B199" s="16" t="s">
        <v>391</v>
      </c>
      <c r="C199" s="17"/>
      <c r="D199" s="17"/>
      <c r="E199" s="18">
        <v>3871.3</v>
      </c>
      <c r="F199" s="18">
        <v>893.42660000000001</v>
      </c>
      <c r="G199" s="18">
        <v>0</v>
      </c>
      <c r="H199" s="18">
        <v>-5.8424300000000002</v>
      </c>
    </row>
    <row r="200" spans="1:8" ht="51" x14ac:dyDescent="0.25">
      <c r="A200" s="16" t="s">
        <v>392</v>
      </c>
      <c r="B200" s="16" t="s">
        <v>393</v>
      </c>
      <c r="C200" s="17"/>
      <c r="D200" s="17"/>
      <c r="E200" s="18">
        <v>102227.06600000001</v>
      </c>
      <c r="F200" s="18">
        <v>24622.680690000001</v>
      </c>
      <c r="G200" s="18">
        <v>0</v>
      </c>
      <c r="H200" s="18">
        <v>-4.7147899999999998</v>
      </c>
    </row>
    <row r="201" spans="1:8" x14ac:dyDescent="0.25">
      <c r="A201" s="16" t="s">
        <v>394</v>
      </c>
      <c r="B201" s="16" t="s">
        <v>395</v>
      </c>
      <c r="C201" s="17"/>
      <c r="D201" s="17"/>
      <c r="E201" s="18">
        <v>411581.09126000002</v>
      </c>
      <c r="F201" s="18">
        <v>84433.586420000007</v>
      </c>
      <c r="G201" s="18">
        <v>0</v>
      </c>
      <c r="H201" s="18">
        <v>0.23682</v>
      </c>
    </row>
    <row r="202" spans="1:8" ht="25.5" x14ac:dyDescent="0.25">
      <c r="A202" s="16" t="s">
        <v>396</v>
      </c>
      <c r="B202" s="16" t="s">
        <v>397</v>
      </c>
      <c r="C202" s="17"/>
      <c r="D202" s="17"/>
      <c r="E202" s="18">
        <v>60029.274579999998</v>
      </c>
      <c r="F202" s="18">
        <v>10845.237209999999</v>
      </c>
      <c r="G202" s="17"/>
      <c r="H202" s="17"/>
    </row>
    <row r="203" spans="1:8" ht="25.5" x14ac:dyDescent="0.25">
      <c r="A203" s="16" t="s">
        <v>398</v>
      </c>
      <c r="B203" s="16" t="s">
        <v>399</v>
      </c>
      <c r="C203" s="17"/>
      <c r="D203" s="17"/>
      <c r="E203" s="18">
        <v>5402.4</v>
      </c>
      <c r="F203" s="18">
        <v>1440.1682499999999</v>
      </c>
      <c r="G203" s="18">
        <v>0</v>
      </c>
      <c r="H203" s="18">
        <v>641.56600000000003</v>
      </c>
    </row>
    <row r="204" spans="1:8" ht="25.5" x14ac:dyDescent="0.25">
      <c r="A204" s="16" t="s">
        <v>400</v>
      </c>
      <c r="B204" s="16" t="s">
        <v>401</v>
      </c>
      <c r="C204" s="17"/>
      <c r="D204" s="17"/>
      <c r="E204" s="18">
        <v>26875.8</v>
      </c>
      <c r="F204" s="18">
        <v>5120.7442199999996</v>
      </c>
      <c r="G204" s="17"/>
      <c r="H204" s="17"/>
    </row>
    <row r="205" spans="1:8" ht="25.5" x14ac:dyDescent="0.25">
      <c r="A205" s="16" t="s">
        <v>402</v>
      </c>
      <c r="B205" s="16" t="s">
        <v>403</v>
      </c>
      <c r="C205" s="17"/>
      <c r="D205" s="17"/>
      <c r="E205" s="18">
        <v>7405.4</v>
      </c>
      <c r="F205" s="18">
        <v>1590.60895</v>
      </c>
      <c r="G205" s="17"/>
      <c r="H205" s="17"/>
    </row>
    <row r="206" spans="1:8" ht="25.5" x14ac:dyDescent="0.25">
      <c r="A206" s="16" t="s">
        <v>404</v>
      </c>
      <c r="B206" s="16" t="s">
        <v>405</v>
      </c>
      <c r="C206" s="17"/>
      <c r="D206" s="17"/>
      <c r="E206" s="18">
        <v>2330.8776800000001</v>
      </c>
      <c r="F206" s="18">
        <v>467.45513</v>
      </c>
      <c r="G206" s="17"/>
      <c r="H206" s="17"/>
    </row>
    <row r="207" spans="1:8" ht="25.5" x14ac:dyDescent="0.25">
      <c r="A207" s="16" t="s">
        <v>406</v>
      </c>
      <c r="B207" s="16" t="s">
        <v>407</v>
      </c>
      <c r="C207" s="17"/>
      <c r="D207" s="17"/>
      <c r="E207" s="18">
        <v>6283.9</v>
      </c>
      <c r="F207" s="18">
        <v>1214.2572600000001</v>
      </c>
      <c r="G207" s="17"/>
      <c r="H207" s="17"/>
    </row>
    <row r="208" spans="1:8" ht="25.5" x14ac:dyDescent="0.25">
      <c r="A208" s="16" t="s">
        <v>408</v>
      </c>
      <c r="B208" s="16" t="s">
        <v>409</v>
      </c>
      <c r="C208" s="17"/>
      <c r="D208" s="17"/>
      <c r="E208" s="18">
        <v>3113.2</v>
      </c>
      <c r="F208" s="18">
        <v>623.82665999999995</v>
      </c>
      <c r="G208" s="17"/>
      <c r="H208" s="17"/>
    </row>
    <row r="209" spans="1:8" ht="25.5" x14ac:dyDescent="0.25">
      <c r="A209" s="16" t="s">
        <v>410</v>
      </c>
      <c r="B209" s="16" t="s">
        <v>411</v>
      </c>
      <c r="C209" s="17"/>
      <c r="D209" s="17"/>
      <c r="E209" s="18">
        <v>6062.1390000000001</v>
      </c>
      <c r="F209" s="18">
        <v>1334.8059499999999</v>
      </c>
      <c r="G209" s="17"/>
      <c r="H209" s="17"/>
    </row>
    <row r="210" spans="1:8" ht="51" x14ac:dyDescent="0.25">
      <c r="A210" s="16" t="s">
        <v>412</v>
      </c>
      <c r="B210" s="16" t="s">
        <v>413</v>
      </c>
      <c r="C210" s="17"/>
      <c r="D210" s="17"/>
      <c r="E210" s="18">
        <v>294078.09999999998</v>
      </c>
      <c r="F210" s="18">
        <v>62438.048790000001</v>
      </c>
      <c r="G210" s="18">
        <v>0</v>
      </c>
      <c r="H210" s="18">
        <v>0.23682</v>
      </c>
    </row>
    <row r="211" spans="1:8" x14ac:dyDescent="0.25">
      <c r="A211" s="16" t="s">
        <v>414</v>
      </c>
      <c r="B211" s="16" t="s">
        <v>415</v>
      </c>
      <c r="C211" s="17"/>
      <c r="D211" s="17"/>
      <c r="E211" s="18">
        <v>197236.00060999999</v>
      </c>
      <c r="F211" s="18">
        <v>51220.853340000001</v>
      </c>
      <c r="G211" s="18">
        <v>0</v>
      </c>
      <c r="H211" s="18">
        <v>-0.57921999999999996</v>
      </c>
    </row>
    <row r="212" spans="1:8" ht="25.5" x14ac:dyDescent="0.25">
      <c r="A212" s="16" t="s">
        <v>416</v>
      </c>
      <c r="B212" s="16" t="s">
        <v>417</v>
      </c>
      <c r="C212" s="17"/>
      <c r="D212" s="17"/>
      <c r="E212" s="18">
        <v>34080.400000000001</v>
      </c>
      <c r="F212" s="18">
        <v>7734.3029999999999</v>
      </c>
      <c r="G212" s="17"/>
      <c r="H212" s="17"/>
    </row>
    <row r="213" spans="1:8" ht="25.5" x14ac:dyDescent="0.25">
      <c r="A213" s="16" t="s">
        <v>418</v>
      </c>
      <c r="B213" s="16" t="s">
        <v>419</v>
      </c>
      <c r="C213" s="17"/>
      <c r="D213" s="17"/>
      <c r="E213" s="18">
        <v>8971.2000000000007</v>
      </c>
      <c r="F213" s="18">
        <v>1729.7287699999999</v>
      </c>
      <c r="G213" s="17"/>
      <c r="H213" s="17"/>
    </row>
    <row r="214" spans="1:8" ht="25.5" x14ac:dyDescent="0.25">
      <c r="A214" s="16" t="s">
        <v>420</v>
      </c>
      <c r="B214" s="16" t="s">
        <v>421</v>
      </c>
      <c r="C214" s="17"/>
      <c r="D214" s="17"/>
      <c r="E214" s="18">
        <v>1616.5</v>
      </c>
      <c r="F214" s="18">
        <v>371.42349999999999</v>
      </c>
      <c r="G214" s="17"/>
      <c r="H214" s="17"/>
    </row>
    <row r="215" spans="1:8" ht="25.5" x14ac:dyDescent="0.25">
      <c r="A215" s="16" t="s">
        <v>422</v>
      </c>
      <c r="B215" s="16" t="s">
        <v>423</v>
      </c>
      <c r="C215" s="17"/>
      <c r="D215" s="17"/>
      <c r="E215" s="18">
        <v>3012.5</v>
      </c>
      <c r="F215" s="18">
        <v>659.50564999999995</v>
      </c>
      <c r="G215" s="17"/>
      <c r="H215" s="17"/>
    </row>
    <row r="216" spans="1:8" ht="25.5" x14ac:dyDescent="0.25">
      <c r="A216" s="16" t="s">
        <v>424</v>
      </c>
      <c r="B216" s="16" t="s">
        <v>425</v>
      </c>
      <c r="C216" s="17"/>
      <c r="D216" s="17"/>
      <c r="E216" s="18">
        <v>3242.0781400000001</v>
      </c>
      <c r="F216" s="18">
        <v>1554.1660899999999</v>
      </c>
      <c r="G216" s="17"/>
      <c r="H216" s="17"/>
    </row>
    <row r="217" spans="1:8" ht="25.5" x14ac:dyDescent="0.25">
      <c r="A217" s="16" t="s">
        <v>426</v>
      </c>
      <c r="B217" s="16" t="s">
        <v>427</v>
      </c>
      <c r="C217" s="17"/>
      <c r="D217" s="17"/>
      <c r="E217" s="18">
        <v>3651.2220499999999</v>
      </c>
      <c r="F217" s="18">
        <v>706.45702000000006</v>
      </c>
      <c r="G217" s="17"/>
      <c r="H217" s="17"/>
    </row>
    <row r="218" spans="1:8" ht="25.5" x14ac:dyDescent="0.25">
      <c r="A218" s="16" t="s">
        <v>428</v>
      </c>
      <c r="B218" s="16" t="s">
        <v>429</v>
      </c>
      <c r="C218" s="17"/>
      <c r="D218" s="17"/>
      <c r="E218" s="18">
        <v>1898.6</v>
      </c>
      <c r="F218" s="18">
        <v>404.80264</v>
      </c>
      <c r="G218" s="17"/>
      <c r="H218" s="17"/>
    </row>
    <row r="219" spans="1:8" ht="25.5" x14ac:dyDescent="0.25">
      <c r="A219" s="16" t="s">
        <v>430</v>
      </c>
      <c r="B219" s="16" t="s">
        <v>431</v>
      </c>
      <c r="C219" s="17"/>
      <c r="D219" s="17"/>
      <c r="E219" s="18">
        <v>1797.13843</v>
      </c>
      <c r="F219" s="18">
        <v>375.10323</v>
      </c>
      <c r="G219" s="17"/>
      <c r="H219" s="17"/>
    </row>
    <row r="220" spans="1:8" ht="25.5" x14ac:dyDescent="0.25">
      <c r="A220" s="16" t="s">
        <v>432</v>
      </c>
      <c r="B220" s="16" t="s">
        <v>433</v>
      </c>
      <c r="C220" s="17"/>
      <c r="D220" s="17"/>
      <c r="E220" s="18">
        <v>1652.4</v>
      </c>
      <c r="F220" s="18">
        <v>296.32562999999999</v>
      </c>
      <c r="G220" s="17"/>
      <c r="H220" s="17"/>
    </row>
    <row r="221" spans="1:8" ht="25.5" x14ac:dyDescent="0.25">
      <c r="A221" s="16" t="s">
        <v>434</v>
      </c>
      <c r="B221" s="16" t="s">
        <v>435</v>
      </c>
      <c r="C221" s="17"/>
      <c r="D221" s="17"/>
      <c r="E221" s="18">
        <v>1495.96199</v>
      </c>
      <c r="F221" s="18">
        <v>299.41991999999999</v>
      </c>
      <c r="G221" s="17"/>
      <c r="H221" s="17"/>
    </row>
    <row r="222" spans="1:8" ht="25.5" x14ac:dyDescent="0.25">
      <c r="A222" s="16" t="s">
        <v>436</v>
      </c>
      <c r="B222" s="16" t="s">
        <v>227</v>
      </c>
      <c r="C222" s="17"/>
      <c r="D222" s="17"/>
      <c r="E222" s="18">
        <v>1316.2</v>
      </c>
      <c r="F222" s="18">
        <v>273.29667999999998</v>
      </c>
      <c r="G222" s="18">
        <v>0</v>
      </c>
      <c r="H222" s="18">
        <v>7.7999999999999999E-4</v>
      </c>
    </row>
    <row r="223" spans="1:8" ht="25.5" x14ac:dyDescent="0.25">
      <c r="A223" s="16" t="s">
        <v>437</v>
      </c>
      <c r="B223" s="16" t="s">
        <v>438</v>
      </c>
      <c r="C223" s="17"/>
      <c r="D223" s="17"/>
      <c r="E223" s="18">
        <v>1615</v>
      </c>
      <c r="F223" s="18">
        <v>430.04712000000001</v>
      </c>
      <c r="G223" s="17"/>
      <c r="H223" s="17"/>
    </row>
    <row r="224" spans="1:8" ht="25.5" x14ac:dyDescent="0.25">
      <c r="A224" s="16" t="s">
        <v>439</v>
      </c>
      <c r="B224" s="16" t="s">
        <v>440</v>
      </c>
      <c r="C224" s="17"/>
      <c r="D224" s="17"/>
      <c r="E224" s="18">
        <v>4064</v>
      </c>
      <c r="F224" s="18">
        <v>2407.6518999999998</v>
      </c>
      <c r="G224" s="17"/>
      <c r="H224" s="17"/>
    </row>
    <row r="225" spans="1:8" ht="51" x14ac:dyDescent="0.25">
      <c r="A225" s="16" t="s">
        <v>441</v>
      </c>
      <c r="B225" s="16" t="s">
        <v>442</v>
      </c>
      <c r="C225" s="17"/>
      <c r="D225" s="17"/>
      <c r="E225" s="18">
        <v>128822.8</v>
      </c>
      <c r="F225" s="18">
        <v>33978.622190000002</v>
      </c>
      <c r="G225" s="18">
        <v>0</v>
      </c>
      <c r="H225" s="18">
        <v>-0.57999999999999996</v>
      </c>
    </row>
    <row r="226" spans="1:8" x14ac:dyDescent="0.25">
      <c r="A226" s="16" t="s">
        <v>443</v>
      </c>
      <c r="B226" s="16" t="s">
        <v>444</v>
      </c>
      <c r="C226" s="17"/>
      <c r="D226" s="17"/>
      <c r="E226" s="18">
        <v>323134.45257000002</v>
      </c>
      <c r="F226" s="18">
        <v>72649.203779999996</v>
      </c>
      <c r="G226" s="17"/>
      <c r="H226" s="18">
        <v>-1.4534899999999999</v>
      </c>
    </row>
    <row r="227" spans="1:8" ht="25.5" x14ac:dyDescent="0.25">
      <c r="A227" s="16" t="s">
        <v>445</v>
      </c>
      <c r="B227" s="16" t="s">
        <v>446</v>
      </c>
      <c r="C227" s="17"/>
      <c r="D227" s="17"/>
      <c r="E227" s="18">
        <v>91153.22825</v>
      </c>
      <c r="F227" s="18">
        <v>19823.744600000002</v>
      </c>
      <c r="G227" s="17"/>
      <c r="H227" s="17"/>
    </row>
    <row r="228" spans="1:8" ht="25.5" x14ac:dyDescent="0.25">
      <c r="A228" s="16" t="s">
        <v>447</v>
      </c>
      <c r="B228" s="16" t="s">
        <v>448</v>
      </c>
      <c r="C228" s="17"/>
      <c r="D228" s="17"/>
      <c r="E228" s="18">
        <v>1755.8</v>
      </c>
      <c r="F228" s="18">
        <v>318.56396999999998</v>
      </c>
      <c r="G228" s="17"/>
      <c r="H228" s="18">
        <v>-1.4534899999999999</v>
      </c>
    </row>
    <row r="229" spans="1:8" ht="25.5" x14ac:dyDescent="0.25">
      <c r="A229" s="16" t="s">
        <v>449</v>
      </c>
      <c r="B229" s="16" t="s">
        <v>450</v>
      </c>
      <c r="C229" s="17"/>
      <c r="D229" s="17"/>
      <c r="E229" s="18">
        <v>3792.9</v>
      </c>
      <c r="F229" s="18">
        <v>808.79255000000001</v>
      </c>
      <c r="G229" s="17"/>
      <c r="H229" s="17"/>
    </row>
    <row r="230" spans="1:8" ht="25.5" x14ac:dyDescent="0.25">
      <c r="A230" s="16" t="s">
        <v>451</v>
      </c>
      <c r="B230" s="16" t="s">
        <v>452</v>
      </c>
      <c r="C230" s="17"/>
      <c r="D230" s="17"/>
      <c r="E230" s="18">
        <v>1928.4</v>
      </c>
      <c r="F230" s="18">
        <v>391.29548</v>
      </c>
      <c r="G230" s="17"/>
      <c r="H230" s="17"/>
    </row>
    <row r="231" spans="1:8" ht="25.5" x14ac:dyDescent="0.25">
      <c r="A231" s="16" t="s">
        <v>453</v>
      </c>
      <c r="B231" s="16" t="s">
        <v>454</v>
      </c>
      <c r="C231" s="17"/>
      <c r="D231" s="17"/>
      <c r="E231" s="18">
        <v>3583.5</v>
      </c>
      <c r="F231" s="18">
        <v>596.80238999999995</v>
      </c>
      <c r="G231" s="17"/>
      <c r="H231" s="17"/>
    </row>
    <row r="232" spans="1:8" ht="25.5" x14ac:dyDescent="0.25">
      <c r="A232" s="16" t="s">
        <v>455</v>
      </c>
      <c r="B232" s="16" t="s">
        <v>456</v>
      </c>
      <c r="C232" s="17"/>
      <c r="D232" s="17"/>
      <c r="E232" s="18">
        <v>1005.4</v>
      </c>
      <c r="F232" s="18">
        <v>149.91764000000001</v>
      </c>
      <c r="G232" s="17"/>
      <c r="H232" s="17"/>
    </row>
    <row r="233" spans="1:8" ht="25.5" x14ac:dyDescent="0.25">
      <c r="A233" s="16" t="s">
        <v>457</v>
      </c>
      <c r="B233" s="16" t="s">
        <v>458</v>
      </c>
      <c r="C233" s="17"/>
      <c r="D233" s="17"/>
      <c r="E233" s="18">
        <v>3120.50432</v>
      </c>
      <c r="F233" s="18">
        <v>1245.1442199999999</v>
      </c>
      <c r="G233" s="17"/>
      <c r="H233" s="17"/>
    </row>
    <row r="234" spans="1:8" ht="51" x14ac:dyDescent="0.25">
      <c r="A234" s="16" t="s">
        <v>459</v>
      </c>
      <c r="B234" s="16" t="s">
        <v>460</v>
      </c>
      <c r="C234" s="17"/>
      <c r="D234" s="17"/>
      <c r="E234" s="18">
        <v>211484.42</v>
      </c>
      <c r="F234" s="18">
        <v>48573.442690000003</v>
      </c>
      <c r="G234" s="17"/>
      <c r="H234" s="17"/>
    </row>
    <row r="235" spans="1:8" ht="25.5" x14ac:dyDescent="0.25">
      <c r="A235" s="16" t="s">
        <v>461</v>
      </c>
      <c r="B235" s="16" t="s">
        <v>462</v>
      </c>
      <c r="C235" s="17"/>
      <c r="D235" s="17"/>
      <c r="E235" s="18">
        <v>5310.3</v>
      </c>
      <c r="F235" s="18">
        <v>741.50023999999996</v>
      </c>
      <c r="G235" s="17"/>
      <c r="H235" s="17"/>
    </row>
    <row r="236" spans="1:8" x14ac:dyDescent="0.25">
      <c r="A236" s="16" t="s">
        <v>463</v>
      </c>
      <c r="B236" s="16" t="s">
        <v>464</v>
      </c>
      <c r="C236" s="17"/>
      <c r="D236" s="17"/>
      <c r="E236" s="18">
        <v>136031.66118</v>
      </c>
      <c r="F236" s="18">
        <v>31642.516759999999</v>
      </c>
      <c r="G236" s="18">
        <v>0</v>
      </c>
      <c r="H236" s="18">
        <v>37.5</v>
      </c>
    </row>
    <row r="237" spans="1:8" ht="25.5" x14ac:dyDescent="0.25">
      <c r="A237" s="16" t="s">
        <v>465</v>
      </c>
      <c r="B237" s="16" t="s">
        <v>466</v>
      </c>
      <c r="C237" s="17"/>
      <c r="D237" s="17"/>
      <c r="E237" s="18">
        <v>16827.2</v>
      </c>
      <c r="F237" s="18">
        <v>3184.39356</v>
      </c>
      <c r="G237" s="17"/>
      <c r="H237" s="17"/>
    </row>
    <row r="238" spans="1:8" ht="25.5" x14ac:dyDescent="0.25">
      <c r="A238" s="16" t="s">
        <v>467</v>
      </c>
      <c r="B238" s="16" t="s">
        <v>468</v>
      </c>
      <c r="C238" s="17"/>
      <c r="D238" s="17"/>
      <c r="E238" s="18">
        <v>4610.0374499999998</v>
      </c>
      <c r="F238" s="18">
        <v>848.66211999999996</v>
      </c>
      <c r="G238" s="18">
        <v>0</v>
      </c>
      <c r="H238" s="18">
        <v>37.5</v>
      </c>
    </row>
    <row r="239" spans="1:8" ht="25.5" x14ac:dyDescent="0.25">
      <c r="A239" s="16" t="s">
        <v>469</v>
      </c>
      <c r="B239" s="16" t="s">
        <v>470</v>
      </c>
      <c r="C239" s="17"/>
      <c r="D239" s="17"/>
      <c r="E239" s="18">
        <v>6536.2127300000002</v>
      </c>
      <c r="F239" s="18">
        <v>1366.5618899999999</v>
      </c>
      <c r="G239" s="17"/>
      <c r="H239" s="17"/>
    </row>
    <row r="240" spans="1:8" ht="25.5" x14ac:dyDescent="0.25">
      <c r="A240" s="16" t="s">
        <v>471</v>
      </c>
      <c r="B240" s="16" t="s">
        <v>472</v>
      </c>
      <c r="C240" s="17"/>
      <c r="D240" s="17"/>
      <c r="E240" s="18">
        <v>3715</v>
      </c>
      <c r="F240" s="18">
        <v>895.78107</v>
      </c>
      <c r="G240" s="17"/>
      <c r="H240" s="17"/>
    </row>
    <row r="241" spans="1:8" ht="25.5" x14ac:dyDescent="0.25">
      <c r="A241" s="16" t="s">
        <v>473</v>
      </c>
      <c r="B241" s="16" t="s">
        <v>474</v>
      </c>
      <c r="C241" s="17"/>
      <c r="D241" s="17"/>
      <c r="E241" s="18">
        <v>7147.93</v>
      </c>
      <c r="F241" s="18">
        <v>1492.2824000000001</v>
      </c>
      <c r="G241" s="17"/>
      <c r="H241" s="17"/>
    </row>
    <row r="242" spans="1:8" ht="51" x14ac:dyDescent="0.25">
      <c r="A242" s="16" t="s">
        <v>475</v>
      </c>
      <c r="B242" s="16" t="s">
        <v>476</v>
      </c>
      <c r="C242" s="17"/>
      <c r="D242" s="17"/>
      <c r="E242" s="18">
        <v>97195.281000000003</v>
      </c>
      <c r="F242" s="18">
        <v>23854.835719999999</v>
      </c>
      <c r="G242" s="17"/>
      <c r="H242" s="17"/>
    </row>
    <row r="243" spans="1:8" x14ac:dyDescent="0.25">
      <c r="A243" s="16" t="s">
        <v>477</v>
      </c>
      <c r="B243" s="16" t="s">
        <v>478</v>
      </c>
      <c r="C243" s="17"/>
      <c r="D243" s="17"/>
      <c r="E243" s="18">
        <v>85238.3</v>
      </c>
      <c r="F243" s="18">
        <v>16765.24739</v>
      </c>
      <c r="G243" s="17"/>
      <c r="H243" s="17"/>
    </row>
    <row r="244" spans="1:8" x14ac:dyDescent="0.25">
      <c r="A244" s="16" t="s">
        <v>479</v>
      </c>
      <c r="B244" s="16" t="s">
        <v>480</v>
      </c>
      <c r="C244" s="17"/>
      <c r="D244" s="17"/>
      <c r="E244" s="18">
        <v>156350.79980000001</v>
      </c>
      <c r="F244" s="18">
        <v>34295.709159999999</v>
      </c>
      <c r="G244" s="17"/>
      <c r="H244" s="17"/>
    </row>
    <row r="245" spans="1:8" ht="25.5" x14ac:dyDescent="0.25">
      <c r="A245" s="16" t="s">
        <v>481</v>
      </c>
      <c r="B245" s="16" t="s">
        <v>482</v>
      </c>
      <c r="C245" s="17"/>
      <c r="D245" s="17"/>
      <c r="E245" s="18">
        <v>39676.06</v>
      </c>
      <c r="F245" s="18">
        <v>7775.56502</v>
      </c>
      <c r="G245" s="17"/>
      <c r="H245" s="17"/>
    </row>
    <row r="246" spans="1:8" ht="25.5" x14ac:dyDescent="0.25">
      <c r="A246" s="16" t="s">
        <v>483</v>
      </c>
      <c r="B246" s="16" t="s">
        <v>484</v>
      </c>
      <c r="C246" s="17"/>
      <c r="D246" s="17"/>
      <c r="E246" s="18">
        <v>10512.853800000001</v>
      </c>
      <c r="F246" s="18">
        <v>2105.8627299999998</v>
      </c>
      <c r="G246" s="17"/>
      <c r="H246" s="17"/>
    </row>
    <row r="247" spans="1:8" ht="25.5" x14ac:dyDescent="0.25">
      <c r="A247" s="16" t="s">
        <v>485</v>
      </c>
      <c r="B247" s="16" t="s">
        <v>486</v>
      </c>
      <c r="C247" s="17"/>
      <c r="D247" s="17"/>
      <c r="E247" s="18">
        <v>2305.6750000000002</v>
      </c>
      <c r="F247" s="18">
        <v>590.46659999999997</v>
      </c>
      <c r="G247" s="17"/>
      <c r="H247" s="17"/>
    </row>
    <row r="248" spans="1:8" ht="25.5" x14ac:dyDescent="0.25">
      <c r="A248" s="16" t="s">
        <v>487</v>
      </c>
      <c r="B248" s="16" t="s">
        <v>488</v>
      </c>
      <c r="C248" s="17"/>
      <c r="D248" s="17"/>
      <c r="E248" s="18">
        <v>2396.0300000000002</v>
      </c>
      <c r="F248" s="18">
        <v>447.24515000000002</v>
      </c>
      <c r="G248" s="17"/>
      <c r="H248" s="17"/>
    </row>
    <row r="249" spans="1:8" ht="25.5" x14ac:dyDescent="0.25">
      <c r="A249" s="16" t="s">
        <v>489</v>
      </c>
      <c r="B249" s="16" t="s">
        <v>490</v>
      </c>
      <c r="C249" s="17"/>
      <c r="D249" s="17"/>
      <c r="E249" s="18">
        <v>6957.7849999999999</v>
      </c>
      <c r="F249" s="18">
        <v>1543.3593900000001</v>
      </c>
      <c r="G249" s="17"/>
      <c r="H249" s="17"/>
    </row>
    <row r="250" spans="1:8" ht="51" x14ac:dyDescent="0.25">
      <c r="A250" s="16" t="s">
        <v>491</v>
      </c>
      <c r="B250" s="16" t="s">
        <v>492</v>
      </c>
      <c r="C250" s="17"/>
      <c r="D250" s="17"/>
      <c r="E250" s="18">
        <v>94502.395999999993</v>
      </c>
      <c r="F250" s="18">
        <v>21833.21027</v>
      </c>
      <c r="G250" s="17"/>
      <c r="H250" s="17"/>
    </row>
    <row r="251" spans="1:8" x14ac:dyDescent="0.25">
      <c r="A251" s="16" t="s">
        <v>493</v>
      </c>
      <c r="B251" s="16" t="s">
        <v>494</v>
      </c>
      <c r="C251" s="17"/>
      <c r="D251" s="17"/>
      <c r="E251" s="18">
        <v>1621973.31069</v>
      </c>
      <c r="F251" s="18">
        <v>347075.64502</v>
      </c>
      <c r="G251" s="18">
        <v>0</v>
      </c>
      <c r="H251" s="18">
        <v>591.89966000000004</v>
      </c>
    </row>
    <row r="252" spans="1:8" ht="25.5" x14ac:dyDescent="0.25">
      <c r="A252" s="16" t="s">
        <v>495</v>
      </c>
      <c r="B252" s="16" t="s">
        <v>496</v>
      </c>
      <c r="C252" s="17"/>
      <c r="D252" s="17"/>
      <c r="E252" s="18">
        <v>52800.09</v>
      </c>
      <c r="F252" s="18">
        <v>8759.9828500000003</v>
      </c>
      <c r="G252" s="18">
        <v>0</v>
      </c>
      <c r="H252" s="18">
        <v>5.3499999999999999E-2</v>
      </c>
    </row>
    <row r="253" spans="1:8" ht="25.5" x14ac:dyDescent="0.25">
      <c r="A253" s="16" t="s">
        <v>497</v>
      </c>
      <c r="B253" s="16" t="s">
        <v>498</v>
      </c>
      <c r="C253" s="17"/>
      <c r="D253" s="17"/>
      <c r="E253" s="18">
        <v>26110.05</v>
      </c>
      <c r="F253" s="18">
        <v>3914.7849200000001</v>
      </c>
      <c r="G253" s="18">
        <v>0</v>
      </c>
      <c r="H253" s="18">
        <v>-11.52181</v>
      </c>
    </row>
    <row r="254" spans="1:8" ht="25.5" x14ac:dyDescent="0.25">
      <c r="A254" s="16" t="s">
        <v>499</v>
      </c>
      <c r="B254" s="16" t="s">
        <v>500</v>
      </c>
      <c r="C254" s="17"/>
      <c r="D254" s="17"/>
      <c r="E254" s="18">
        <v>10727</v>
      </c>
      <c r="F254" s="18">
        <v>1887.2970700000001</v>
      </c>
      <c r="G254" s="18">
        <v>0</v>
      </c>
      <c r="H254" s="18">
        <v>0.1</v>
      </c>
    </row>
    <row r="255" spans="1:8" ht="25.5" x14ac:dyDescent="0.25">
      <c r="A255" s="16" t="s">
        <v>501</v>
      </c>
      <c r="B255" s="16" t="s">
        <v>502</v>
      </c>
      <c r="C255" s="17"/>
      <c r="D255" s="17"/>
      <c r="E255" s="18">
        <v>17421.56898</v>
      </c>
      <c r="F255" s="18">
        <v>3515.2100999999998</v>
      </c>
      <c r="G255" s="17"/>
      <c r="H255" s="17"/>
    </row>
    <row r="256" spans="1:8" ht="25.5" x14ac:dyDescent="0.25">
      <c r="A256" s="16" t="s">
        <v>503</v>
      </c>
      <c r="B256" s="16" t="s">
        <v>504</v>
      </c>
      <c r="C256" s="17"/>
      <c r="D256" s="17"/>
      <c r="E256" s="18">
        <v>57176.424019999999</v>
      </c>
      <c r="F256" s="18">
        <v>11747.18017</v>
      </c>
      <c r="G256" s="17"/>
      <c r="H256" s="17"/>
    </row>
    <row r="257" spans="1:8" ht="25.5" x14ac:dyDescent="0.25">
      <c r="A257" s="16" t="s">
        <v>505</v>
      </c>
      <c r="B257" s="16" t="s">
        <v>506</v>
      </c>
      <c r="C257" s="17"/>
      <c r="D257" s="17"/>
      <c r="E257" s="18">
        <v>11535.1</v>
      </c>
      <c r="F257" s="18">
        <v>1796.2554600000001</v>
      </c>
      <c r="G257" s="17"/>
      <c r="H257" s="17"/>
    </row>
    <row r="258" spans="1:8" ht="25.5" x14ac:dyDescent="0.25">
      <c r="A258" s="16" t="s">
        <v>507</v>
      </c>
      <c r="B258" s="16" t="s">
        <v>508</v>
      </c>
      <c r="C258" s="17"/>
      <c r="D258" s="17"/>
      <c r="E258" s="18">
        <v>98735.679999999993</v>
      </c>
      <c r="F258" s="18">
        <v>24443.86131</v>
      </c>
      <c r="G258" s="17"/>
      <c r="H258" s="17"/>
    </row>
    <row r="259" spans="1:8" ht="25.5" x14ac:dyDescent="0.25">
      <c r="A259" s="16" t="s">
        <v>509</v>
      </c>
      <c r="B259" s="16" t="s">
        <v>510</v>
      </c>
      <c r="C259" s="17"/>
      <c r="D259" s="17"/>
      <c r="E259" s="18">
        <v>27830.91</v>
      </c>
      <c r="F259" s="18">
        <v>4245.6558199999999</v>
      </c>
      <c r="G259" s="18">
        <v>0</v>
      </c>
      <c r="H259" s="18">
        <v>35.89367</v>
      </c>
    </row>
    <row r="260" spans="1:8" ht="25.5" x14ac:dyDescent="0.25">
      <c r="A260" s="16" t="s">
        <v>511</v>
      </c>
      <c r="B260" s="16" t="s">
        <v>512</v>
      </c>
      <c r="C260" s="17"/>
      <c r="D260" s="17"/>
      <c r="E260" s="18">
        <v>88548.631999999998</v>
      </c>
      <c r="F260" s="18">
        <v>14506.904430000001</v>
      </c>
      <c r="G260" s="17"/>
      <c r="H260" s="17"/>
    </row>
    <row r="261" spans="1:8" ht="25.5" x14ac:dyDescent="0.25">
      <c r="A261" s="16" t="s">
        <v>513</v>
      </c>
      <c r="B261" s="16" t="s">
        <v>514</v>
      </c>
      <c r="C261" s="17"/>
      <c r="D261" s="17"/>
      <c r="E261" s="18">
        <v>31583.5</v>
      </c>
      <c r="F261" s="18">
        <v>5567.6869699999997</v>
      </c>
      <c r="G261" s="18">
        <v>0</v>
      </c>
      <c r="H261" s="18">
        <v>7.5570000000000004</v>
      </c>
    </row>
    <row r="262" spans="1:8" ht="25.5" x14ac:dyDescent="0.25">
      <c r="A262" s="16" t="s">
        <v>515</v>
      </c>
      <c r="B262" s="16" t="s">
        <v>516</v>
      </c>
      <c r="C262" s="17"/>
      <c r="D262" s="17"/>
      <c r="E262" s="18">
        <v>4762.8</v>
      </c>
      <c r="F262" s="18">
        <v>1211.06673</v>
      </c>
      <c r="G262" s="17"/>
      <c r="H262" s="17"/>
    </row>
    <row r="263" spans="1:8" ht="25.5" x14ac:dyDescent="0.25">
      <c r="A263" s="16" t="s">
        <v>517</v>
      </c>
      <c r="B263" s="16" t="s">
        <v>518</v>
      </c>
      <c r="C263" s="17"/>
      <c r="D263" s="17"/>
      <c r="E263" s="18">
        <v>6611.26</v>
      </c>
      <c r="F263" s="18">
        <v>1184.66326</v>
      </c>
      <c r="G263" s="17"/>
      <c r="H263" s="17"/>
    </row>
    <row r="264" spans="1:8" ht="25.5" x14ac:dyDescent="0.25">
      <c r="A264" s="16" t="s">
        <v>519</v>
      </c>
      <c r="B264" s="16" t="s">
        <v>520</v>
      </c>
      <c r="C264" s="17"/>
      <c r="D264" s="17"/>
      <c r="E264" s="18">
        <v>65001.7</v>
      </c>
      <c r="F264" s="18">
        <v>15766.36119</v>
      </c>
      <c r="G264" s="18">
        <v>0</v>
      </c>
      <c r="H264" s="18">
        <v>655.04819999999995</v>
      </c>
    </row>
    <row r="265" spans="1:8" ht="25.5" x14ac:dyDescent="0.25">
      <c r="A265" s="16" t="s">
        <v>521</v>
      </c>
      <c r="B265" s="16" t="s">
        <v>522</v>
      </c>
      <c r="C265" s="17"/>
      <c r="D265" s="17"/>
      <c r="E265" s="18">
        <v>36421.479529999997</v>
      </c>
      <c r="F265" s="18">
        <v>6325.8719499999997</v>
      </c>
      <c r="G265" s="18">
        <v>0</v>
      </c>
      <c r="H265" s="18">
        <v>-22.585329999999999</v>
      </c>
    </row>
    <row r="266" spans="1:8" ht="25.5" x14ac:dyDescent="0.25">
      <c r="A266" s="16" t="s">
        <v>523</v>
      </c>
      <c r="B266" s="16" t="s">
        <v>524</v>
      </c>
      <c r="C266" s="17"/>
      <c r="D266" s="17"/>
      <c r="E266" s="18">
        <v>39540.49</v>
      </c>
      <c r="F266" s="18">
        <v>7471.36985</v>
      </c>
      <c r="G266" s="17"/>
      <c r="H266" s="17"/>
    </row>
    <row r="267" spans="1:8" ht="25.5" x14ac:dyDescent="0.25">
      <c r="A267" s="16" t="s">
        <v>525</v>
      </c>
      <c r="B267" s="16" t="s">
        <v>526</v>
      </c>
      <c r="C267" s="17"/>
      <c r="D267" s="17"/>
      <c r="E267" s="18">
        <v>10127.799999999999</v>
      </c>
      <c r="F267" s="18">
        <v>1721.9449099999999</v>
      </c>
      <c r="G267" s="17"/>
      <c r="H267" s="17"/>
    </row>
    <row r="268" spans="1:8" ht="25.5" x14ac:dyDescent="0.25">
      <c r="A268" s="16" t="s">
        <v>527</v>
      </c>
      <c r="B268" s="16" t="s">
        <v>528</v>
      </c>
      <c r="C268" s="17"/>
      <c r="D268" s="17"/>
      <c r="E268" s="18">
        <v>39284.936159999997</v>
      </c>
      <c r="F268" s="18">
        <v>3813.4362099999998</v>
      </c>
      <c r="G268" s="18">
        <v>0</v>
      </c>
      <c r="H268" s="18">
        <v>37.07047</v>
      </c>
    </row>
    <row r="269" spans="1:8" ht="51" x14ac:dyDescent="0.25">
      <c r="A269" s="16" t="s">
        <v>529</v>
      </c>
      <c r="B269" s="16" t="s">
        <v>530</v>
      </c>
      <c r="C269" s="17"/>
      <c r="D269" s="17"/>
      <c r="E269" s="18">
        <v>997753.89</v>
      </c>
      <c r="F269" s="18">
        <v>229207.33658</v>
      </c>
      <c r="G269" s="18">
        <v>0</v>
      </c>
      <c r="H269" s="18">
        <v>-109.71604000000001</v>
      </c>
    </row>
    <row r="270" spans="1:8" x14ac:dyDescent="0.25">
      <c r="A270" s="16" t="s">
        <v>531</v>
      </c>
      <c r="B270" s="16" t="s">
        <v>532</v>
      </c>
      <c r="C270" s="17"/>
      <c r="D270" s="17"/>
      <c r="E270" s="18">
        <v>77278.358670000001</v>
      </c>
      <c r="F270" s="18">
        <v>16376.068289999999</v>
      </c>
      <c r="G270" s="17"/>
      <c r="H270" s="18">
        <v>-7.9780000000000004E-2</v>
      </c>
    </row>
    <row r="271" spans="1:8" ht="25.5" x14ac:dyDescent="0.25">
      <c r="A271" s="16" t="s">
        <v>533</v>
      </c>
      <c r="B271" s="16" t="s">
        <v>534</v>
      </c>
      <c r="C271" s="17"/>
      <c r="D271" s="17"/>
      <c r="E271" s="18">
        <v>20054</v>
      </c>
      <c r="F271" s="18">
        <v>4205.1198400000003</v>
      </c>
      <c r="G271" s="17"/>
      <c r="H271" s="18">
        <v>-3.755E-2</v>
      </c>
    </row>
    <row r="272" spans="1:8" ht="25.5" x14ac:dyDescent="0.25">
      <c r="A272" s="16" t="s">
        <v>535</v>
      </c>
      <c r="B272" s="16" t="s">
        <v>536</v>
      </c>
      <c r="C272" s="17"/>
      <c r="D272" s="17"/>
      <c r="E272" s="18">
        <v>5552.35</v>
      </c>
      <c r="F272" s="18">
        <v>973.41159000000005</v>
      </c>
      <c r="G272" s="17"/>
      <c r="H272" s="18">
        <v>-4.2229999999999997E-2</v>
      </c>
    </row>
    <row r="273" spans="1:8" ht="25.5" x14ac:dyDescent="0.25">
      <c r="A273" s="16" t="s">
        <v>537</v>
      </c>
      <c r="B273" s="16" t="s">
        <v>538</v>
      </c>
      <c r="C273" s="17"/>
      <c r="D273" s="17"/>
      <c r="E273" s="18">
        <v>4129.3</v>
      </c>
      <c r="F273" s="18">
        <v>932.75336000000004</v>
      </c>
      <c r="G273" s="17"/>
      <c r="H273" s="17"/>
    </row>
    <row r="274" spans="1:8" ht="25.5" x14ac:dyDescent="0.25">
      <c r="A274" s="16" t="s">
        <v>539</v>
      </c>
      <c r="B274" s="16" t="s">
        <v>540</v>
      </c>
      <c r="C274" s="17"/>
      <c r="D274" s="17"/>
      <c r="E274" s="18">
        <v>3813.4029999999998</v>
      </c>
      <c r="F274" s="18">
        <v>591.03448000000003</v>
      </c>
      <c r="G274" s="17"/>
      <c r="H274" s="17"/>
    </row>
    <row r="275" spans="1:8" ht="51" x14ac:dyDescent="0.25">
      <c r="A275" s="16" t="s">
        <v>541</v>
      </c>
      <c r="B275" s="16" t="s">
        <v>542</v>
      </c>
      <c r="C275" s="17"/>
      <c r="D275" s="17"/>
      <c r="E275" s="18">
        <v>43729.305670000002</v>
      </c>
      <c r="F275" s="18">
        <v>9673.7490199999993</v>
      </c>
      <c r="G275" s="17"/>
      <c r="H275" s="17"/>
    </row>
    <row r="276" spans="1:8" x14ac:dyDescent="0.25">
      <c r="A276" s="16" t="s">
        <v>543</v>
      </c>
      <c r="B276" s="16" t="s">
        <v>544</v>
      </c>
      <c r="C276" s="17"/>
      <c r="D276" s="17"/>
      <c r="E276" s="18">
        <v>158631.6</v>
      </c>
      <c r="F276" s="18">
        <v>33336.63667</v>
      </c>
      <c r="G276" s="18">
        <v>0</v>
      </c>
      <c r="H276" s="18">
        <v>-1.46E-2</v>
      </c>
    </row>
    <row r="277" spans="1:8" ht="25.5" x14ac:dyDescent="0.25">
      <c r="A277" s="16" t="s">
        <v>545</v>
      </c>
      <c r="B277" s="16" t="s">
        <v>546</v>
      </c>
      <c r="C277" s="17"/>
      <c r="D277" s="17"/>
      <c r="E277" s="18">
        <v>20631.2</v>
      </c>
      <c r="F277" s="18">
        <v>3629.5846900000001</v>
      </c>
      <c r="G277" s="18">
        <v>0</v>
      </c>
      <c r="H277" s="18">
        <v>-1.46E-2</v>
      </c>
    </row>
    <row r="278" spans="1:8" ht="25.5" x14ac:dyDescent="0.25">
      <c r="A278" s="16" t="s">
        <v>547</v>
      </c>
      <c r="B278" s="16" t="s">
        <v>548</v>
      </c>
      <c r="C278" s="17"/>
      <c r="D278" s="17"/>
      <c r="E278" s="18">
        <v>4731.1000000000004</v>
      </c>
      <c r="F278" s="18">
        <v>816.19862999999998</v>
      </c>
      <c r="G278" s="17"/>
      <c r="H278" s="17"/>
    </row>
    <row r="279" spans="1:8" ht="25.5" x14ac:dyDescent="0.25">
      <c r="A279" s="16" t="s">
        <v>549</v>
      </c>
      <c r="B279" s="16" t="s">
        <v>550</v>
      </c>
      <c r="C279" s="17"/>
      <c r="D279" s="17"/>
      <c r="E279" s="18">
        <v>10857.3</v>
      </c>
      <c r="F279" s="18">
        <v>2311.3451700000001</v>
      </c>
      <c r="G279" s="17"/>
      <c r="H279" s="17"/>
    </row>
    <row r="280" spans="1:8" ht="25.5" x14ac:dyDescent="0.25">
      <c r="A280" s="16" t="s">
        <v>551</v>
      </c>
      <c r="B280" s="16" t="s">
        <v>552</v>
      </c>
      <c r="C280" s="17"/>
      <c r="D280" s="17"/>
      <c r="E280" s="18">
        <v>7116</v>
      </c>
      <c r="F280" s="18">
        <v>1577.34004</v>
      </c>
      <c r="G280" s="17"/>
      <c r="H280" s="17"/>
    </row>
    <row r="281" spans="1:8" ht="51" x14ac:dyDescent="0.25">
      <c r="A281" s="16" t="s">
        <v>553</v>
      </c>
      <c r="B281" s="16" t="s">
        <v>554</v>
      </c>
      <c r="C281" s="17"/>
      <c r="D281" s="17"/>
      <c r="E281" s="18">
        <v>115296</v>
      </c>
      <c r="F281" s="18">
        <v>25002.168140000002</v>
      </c>
      <c r="G281" s="17"/>
      <c r="H281" s="17"/>
    </row>
    <row r="282" spans="1:8" x14ac:dyDescent="0.25">
      <c r="A282" s="16" t="s">
        <v>555</v>
      </c>
      <c r="B282" s="16" t="s">
        <v>556</v>
      </c>
      <c r="C282" s="17"/>
      <c r="D282" s="17"/>
      <c r="E282" s="18">
        <v>74457.355060000002</v>
      </c>
      <c r="F282" s="18">
        <v>16435.175729999999</v>
      </c>
      <c r="G282" s="18">
        <v>0</v>
      </c>
      <c r="H282" s="18">
        <v>3.62554</v>
      </c>
    </row>
    <row r="283" spans="1:8" ht="25.5" x14ac:dyDescent="0.25">
      <c r="A283" s="16" t="s">
        <v>557</v>
      </c>
      <c r="B283" s="16" t="s">
        <v>558</v>
      </c>
      <c r="C283" s="17"/>
      <c r="D283" s="17"/>
      <c r="E283" s="18">
        <v>11483.7</v>
      </c>
      <c r="F283" s="18">
        <v>2024.93462</v>
      </c>
      <c r="G283" s="17"/>
      <c r="H283" s="17"/>
    </row>
    <row r="284" spans="1:8" ht="25.5" x14ac:dyDescent="0.25">
      <c r="A284" s="16" t="s">
        <v>559</v>
      </c>
      <c r="B284" s="16" t="s">
        <v>560</v>
      </c>
      <c r="C284" s="17"/>
      <c r="D284" s="17"/>
      <c r="E284" s="18">
        <v>3610.7486600000002</v>
      </c>
      <c r="F284" s="18">
        <v>1065.4912400000001</v>
      </c>
      <c r="G284" s="17"/>
      <c r="H284" s="17"/>
    </row>
    <row r="285" spans="1:8" ht="25.5" x14ac:dyDescent="0.25">
      <c r="A285" s="16" t="s">
        <v>561</v>
      </c>
      <c r="B285" s="16" t="s">
        <v>562</v>
      </c>
      <c r="C285" s="17"/>
      <c r="D285" s="17"/>
      <c r="E285" s="18">
        <v>1451.9</v>
      </c>
      <c r="F285" s="18">
        <v>215.80727999999999</v>
      </c>
      <c r="G285" s="17"/>
      <c r="H285" s="17"/>
    </row>
    <row r="286" spans="1:8" ht="25.5" x14ac:dyDescent="0.25">
      <c r="A286" s="16" t="s">
        <v>563</v>
      </c>
      <c r="B286" s="16" t="s">
        <v>564</v>
      </c>
      <c r="C286" s="17"/>
      <c r="D286" s="17"/>
      <c r="E286" s="18">
        <v>3378.3</v>
      </c>
      <c r="F286" s="18">
        <v>560.19533000000001</v>
      </c>
      <c r="G286" s="17"/>
      <c r="H286" s="17"/>
    </row>
    <row r="287" spans="1:8" ht="25.5" x14ac:dyDescent="0.25">
      <c r="A287" s="16" t="s">
        <v>565</v>
      </c>
      <c r="B287" s="16" t="s">
        <v>566</v>
      </c>
      <c r="C287" s="17"/>
      <c r="D287" s="17"/>
      <c r="E287" s="18">
        <v>1687.1</v>
      </c>
      <c r="F287" s="18">
        <v>313.65154000000001</v>
      </c>
      <c r="G287" s="17"/>
      <c r="H287" s="17"/>
    </row>
    <row r="288" spans="1:8" ht="51" x14ac:dyDescent="0.25">
      <c r="A288" s="16" t="s">
        <v>567</v>
      </c>
      <c r="B288" s="16" t="s">
        <v>568</v>
      </c>
      <c r="C288" s="17"/>
      <c r="D288" s="17"/>
      <c r="E288" s="18">
        <v>52845.606399999997</v>
      </c>
      <c r="F288" s="18">
        <v>12255.095719999999</v>
      </c>
      <c r="G288" s="18">
        <v>0</v>
      </c>
      <c r="H288" s="18">
        <v>3.62554</v>
      </c>
    </row>
    <row r="289" spans="1:8" x14ac:dyDescent="0.25">
      <c r="A289" s="16" t="s">
        <v>569</v>
      </c>
      <c r="B289" s="16" t="s">
        <v>570</v>
      </c>
      <c r="C289" s="17"/>
      <c r="D289" s="17"/>
      <c r="E289" s="18">
        <v>115292.11949</v>
      </c>
      <c r="F289" s="18">
        <v>28912.04494</v>
      </c>
      <c r="G289" s="17"/>
      <c r="H289" s="17"/>
    </row>
    <row r="290" spans="1:8" ht="25.5" x14ac:dyDescent="0.25">
      <c r="A290" s="16" t="s">
        <v>571</v>
      </c>
      <c r="B290" s="16" t="s">
        <v>572</v>
      </c>
      <c r="C290" s="17"/>
      <c r="D290" s="17"/>
      <c r="E290" s="18">
        <v>16389.087439999999</v>
      </c>
      <c r="F290" s="18">
        <v>3544.1750900000002</v>
      </c>
      <c r="G290" s="17"/>
      <c r="H290" s="17"/>
    </row>
    <row r="291" spans="1:8" ht="25.5" x14ac:dyDescent="0.25">
      <c r="A291" s="16" t="s">
        <v>573</v>
      </c>
      <c r="B291" s="16" t="s">
        <v>574</v>
      </c>
      <c r="C291" s="17"/>
      <c r="D291" s="17"/>
      <c r="E291" s="18">
        <v>3926.16005</v>
      </c>
      <c r="F291" s="18">
        <v>1317.09439</v>
      </c>
      <c r="G291" s="17"/>
      <c r="H291" s="17"/>
    </row>
    <row r="292" spans="1:8" ht="25.5" x14ac:dyDescent="0.25">
      <c r="A292" s="16" t="s">
        <v>575</v>
      </c>
      <c r="B292" s="16" t="s">
        <v>576</v>
      </c>
      <c r="C292" s="17"/>
      <c r="D292" s="17"/>
      <c r="E292" s="18">
        <v>7926.6</v>
      </c>
      <c r="F292" s="18">
        <v>2677.9715200000001</v>
      </c>
      <c r="G292" s="17"/>
      <c r="H292" s="17"/>
    </row>
    <row r="293" spans="1:8" ht="25.5" x14ac:dyDescent="0.25">
      <c r="A293" s="16" t="s">
        <v>577</v>
      </c>
      <c r="B293" s="16" t="s">
        <v>578</v>
      </c>
      <c r="C293" s="17"/>
      <c r="D293" s="17"/>
      <c r="E293" s="18">
        <v>3412.152</v>
      </c>
      <c r="F293" s="18">
        <v>817.29951000000005</v>
      </c>
      <c r="G293" s="17"/>
      <c r="H293" s="17"/>
    </row>
    <row r="294" spans="1:8" ht="51" x14ac:dyDescent="0.25">
      <c r="A294" s="16" t="s">
        <v>579</v>
      </c>
      <c r="B294" s="16" t="s">
        <v>580</v>
      </c>
      <c r="C294" s="17"/>
      <c r="D294" s="17"/>
      <c r="E294" s="18">
        <v>83638.12</v>
      </c>
      <c r="F294" s="18">
        <v>20555.504430000001</v>
      </c>
      <c r="G294" s="17"/>
      <c r="H294" s="17"/>
    </row>
    <row r="295" spans="1:8" x14ac:dyDescent="0.25">
      <c r="A295" s="16" t="s">
        <v>581</v>
      </c>
      <c r="B295" s="16" t="s">
        <v>582</v>
      </c>
      <c r="C295" s="17"/>
      <c r="D295" s="17"/>
      <c r="E295" s="18">
        <v>105548.86152000001</v>
      </c>
      <c r="F295" s="18">
        <v>21244.48619</v>
      </c>
      <c r="G295" s="17"/>
      <c r="H295" s="18">
        <v>1.7799999999999999E-3</v>
      </c>
    </row>
    <row r="296" spans="1:8" ht="25.5" x14ac:dyDescent="0.25">
      <c r="A296" s="16" t="s">
        <v>583</v>
      </c>
      <c r="B296" s="16" t="s">
        <v>584</v>
      </c>
      <c r="C296" s="17"/>
      <c r="D296" s="17"/>
      <c r="E296" s="18">
        <v>13775</v>
      </c>
      <c r="F296" s="18">
        <v>2348.1444099999999</v>
      </c>
      <c r="G296" s="17"/>
      <c r="H296" s="17"/>
    </row>
    <row r="297" spans="1:8" ht="25.5" x14ac:dyDescent="0.25">
      <c r="A297" s="16" t="s">
        <v>585</v>
      </c>
      <c r="B297" s="16" t="s">
        <v>586</v>
      </c>
      <c r="C297" s="17"/>
      <c r="D297" s="17"/>
      <c r="E297" s="18">
        <v>10078.799999999999</v>
      </c>
      <c r="F297" s="18">
        <v>1938.8034600000001</v>
      </c>
      <c r="G297" s="17"/>
      <c r="H297" s="17"/>
    </row>
    <row r="298" spans="1:8" ht="25.5" x14ac:dyDescent="0.25">
      <c r="A298" s="16" t="s">
        <v>587</v>
      </c>
      <c r="B298" s="16" t="s">
        <v>588</v>
      </c>
      <c r="C298" s="17"/>
      <c r="D298" s="17"/>
      <c r="E298" s="18">
        <v>1371.0219999999999</v>
      </c>
      <c r="F298" s="18">
        <v>224.09691000000001</v>
      </c>
      <c r="G298" s="17"/>
      <c r="H298" s="17"/>
    </row>
    <row r="299" spans="1:8" ht="25.5" x14ac:dyDescent="0.25">
      <c r="A299" s="16" t="s">
        <v>589</v>
      </c>
      <c r="B299" s="16" t="s">
        <v>590</v>
      </c>
      <c r="C299" s="17"/>
      <c r="D299" s="17"/>
      <c r="E299" s="18">
        <v>1433.5</v>
      </c>
      <c r="F299" s="18">
        <v>303.00482</v>
      </c>
      <c r="G299" s="17"/>
      <c r="H299" s="17"/>
    </row>
    <row r="300" spans="1:8" ht="25.5" x14ac:dyDescent="0.25">
      <c r="A300" s="16" t="s">
        <v>591</v>
      </c>
      <c r="B300" s="16" t="s">
        <v>592</v>
      </c>
      <c r="C300" s="17"/>
      <c r="D300" s="17"/>
      <c r="E300" s="18">
        <v>4195.8999999999996</v>
      </c>
      <c r="F300" s="18">
        <v>552.24464999999998</v>
      </c>
      <c r="G300" s="17"/>
      <c r="H300" s="17"/>
    </row>
    <row r="301" spans="1:8" ht="25.5" x14ac:dyDescent="0.25">
      <c r="A301" s="16" t="s">
        <v>593</v>
      </c>
      <c r="B301" s="16" t="s">
        <v>594</v>
      </c>
      <c r="C301" s="17"/>
      <c r="D301" s="17"/>
      <c r="E301" s="18">
        <v>2309.8000000000002</v>
      </c>
      <c r="F301" s="18">
        <v>385.07580999999999</v>
      </c>
      <c r="G301" s="17"/>
      <c r="H301" s="17"/>
    </row>
    <row r="302" spans="1:8" ht="25.5" x14ac:dyDescent="0.25">
      <c r="A302" s="16" t="s">
        <v>595</v>
      </c>
      <c r="B302" s="16" t="s">
        <v>596</v>
      </c>
      <c r="C302" s="17"/>
      <c r="D302" s="17"/>
      <c r="E302" s="18">
        <v>3646.15</v>
      </c>
      <c r="F302" s="18">
        <v>611.84739000000002</v>
      </c>
      <c r="G302" s="17"/>
      <c r="H302" s="17"/>
    </row>
    <row r="303" spans="1:8" ht="25.5" x14ac:dyDescent="0.25">
      <c r="A303" s="16" t="s">
        <v>597</v>
      </c>
      <c r="B303" s="16" t="s">
        <v>598</v>
      </c>
      <c r="C303" s="17"/>
      <c r="D303" s="17"/>
      <c r="E303" s="18">
        <v>1413.91652</v>
      </c>
      <c r="F303" s="18">
        <v>278.12655000000001</v>
      </c>
      <c r="G303" s="17"/>
      <c r="H303" s="17"/>
    </row>
    <row r="304" spans="1:8" ht="51" x14ac:dyDescent="0.25">
      <c r="A304" s="16" t="s">
        <v>599</v>
      </c>
      <c r="B304" s="16" t="s">
        <v>600</v>
      </c>
      <c r="C304" s="17"/>
      <c r="D304" s="17"/>
      <c r="E304" s="18">
        <v>67324.773000000001</v>
      </c>
      <c r="F304" s="18">
        <v>14603.14219</v>
      </c>
      <c r="G304" s="17"/>
      <c r="H304" s="18">
        <v>1.7799999999999999E-3</v>
      </c>
    </row>
    <row r="305" spans="1:8" x14ac:dyDescent="0.25">
      <c r="A305" s="16" t="s">
        <v>601</v>
      </c>
      <c r="B305" s="16" t="s">
        <v>602</v>
      </c>
      <c r="C305" s="17"/>
      <c r="D305" s="17"/>
      <c r="E305" s="18">
        <v>557882.02564999997</v>
      </c>
      <c r="F305" s="18">
        <v>121825.69583</v>
      </c>
      <c r="G305" s="18">
        <v>0</v>
      </c>
      <c r="H305" s="18">
        <v>-0.54108000000000001</v>
      </c>
    </row>
    <row r="306" spans="1:8" ht="25.5" x14ac:dyDescent="0.25">
      <c r="A306" s="16" t="s">
        <v>603</v>
      </c>
      <c r="B306" s="16" t="s">
        <v>604</v>
      </c>
      <c r="C306" s="17"/>
      <c r="D306" s="17"/>
      <c r="E306" s="18">
        <v>166721.20000000001</v>
      </c>
      <c r="F306" s="18">
        <v>37076.90713</v>
      </c>
      <c r="G306" s="17"/>
      <c r="H306" s="17"/>
    </row>
    <row r="307" spans="1:8" ht="25.5" x14ac:dyDescent="0.25">
      <c r="A307" s="16" t="s">
        <v>605</v>
      </c>
      <c r="B307" s="16" t="s">
        <v>606</v>
      </c>
      <c r="C307" s="17"/>
      <c r="D307" s="17"/>
      <c r="E307" s="18">
        <v>3311.1</v>
      </c>
      <c r="F307" s="18">
        <v>491.75972000000002</v>
      </c>
      <c r="G307" s="18">
        <v>0</v>
      </c>
      <c r="H307" s="18">
        <v>-0.54108000000000001</v>
      </c>
    </row>
    <row r="308" spans="1:8" ht="25.5" x14ac:dyDescent="0.25">
      <c r="A308" s="16" t="s">
        <v>607</v>
      </c>
      <c r="B308" s="16" t="s">
        <v>608</v>
      </c>
      <c r="C308" s="17"/>
      <c r="D308" s="17"/>
      <c r="E308" s="18">
        <v>1566.9</v>
      </c>
      <c r="F308" s="18">
        <v>187.36646999999999</v>
      </c>
      <c r="G308" s="17"/>
      <c r="H308" s="17"/>
    </row>
    <row r="309" spans="1:8" ht="25.5" x14ac:dyDescent="0.25">
      <c r="A309" s="16" t="s">
        <v>609</v>
      </c>
      <c r="B309" s="16" t="s">
        <v>610</v>
      </c>
      <c r="C309" s="17"/>
      <c r="D309" s="17"/>
      <c r="E309" s="18">
        <v>2892.7</v>
      </c>
      <c r="F309" s="18">
        <v>467.42795000000001</v>
      </c>
      <c r="G309" s="17"/>
      <c r="H309" s="17"/>
    </row>
    <row r="310" spans="1:8" ht="25.5" x14ac:dyDescent="0.25">
      <c r="A310" s="16" t="s">
        <v>611</v>
      </c>
      <c r="B310" s="16" t="s">
        <v>612</v>
      </c>
      <c r="C310" s="17"/>
      <c r="D310" s="17"/>
      <c r="E310" s="18">
        <v>3010.2</v>
      </c>
      <c r="F310" s="18">
        <v>512.94719999999995</v>
      </c>
      <c r="G310" s="17"/>
      <c r="H310" s="17"/>
    </row>
    <row r="311" spans="1:8" ht="25.5" x14ac:dyDescent="0.25">
      <c r="A311" s="16" t="s">
        <v>613</v>
      </c>
      <c r="B311" s="16" t="s">
        <v>614</v>
      </c>
      <c r="C311" s="17"/>
      <c r="D311" s="17"/>
      <c r="E311" s="18">
        <v>3278.9</v>
      </c>
      <c r="F311" s="18">
        <v>379.00038000000001</v>
      </c>
      <c r="G311" s="17"/>
      <c r="H311" s="17"/>
    </row>
    <row r="312" spans="1:8" ht="25.5" x14ac:dyDescent="0.25">
      <c r="A312" s="16" t="s">
        <v>615</v>
      </c>
      <c r="B312" s="16" t="s">
        <v>616</v>
      </c>
      <c r="C312" s="17"/>
      <c r="D312" s="17"/>
      <c r="E312" s="18">
        <v>1466.675</v>
      </c>
      <c r="F312" s="18">
        <v>205.82244</v>
      </c>
      <c r="G312" s="17"/>
      <c r="H312" s="17"/>
    </row>
    <row r="313" spans="1:8" ht="25.5" x14ac:dyDescent="0.25">
      <c r="A313" s="16" t="s">
        <v>617</v>
      </c>
      <c r="B313" s="16" t="s">
        <v>618</v>
      </c>
      <c r="C313" s="17"/>
      <c r="D313" s="17"/>
      <c r="E313" s="18">
        <v>5671.77</v>
      </c>
      <c r="F313" s="18">
        <v>1518.5559800000001</v>
      </c>
      <c r="G313" s="17"/>
      <c r="H313" s="17"/>
    </row>
    <row r="314" spans="1:8" ht="25.5" x14ac:dyDescent="0.25">
      <c r="A314" s="16" t="s">
        <v>619</v>
      </c>
      <c r="B314" s="16" t="s">
        <v>620</v>
      </c>
      <c r="C314" s="17"/>
      <c r="D314" s="17"/>
      <c r="E314" s="18">
        <v>6776.4</v>
      </c>
      <c r="F314" s="18">
        <v>738.65983000000006</v>
      </c>
      <c r="G314" s="17"/>
      <c r="H314" s="17"/>
    </row>
    <row r="315" spans="1:8" ht="25.5" x14ac:dyDescent="0.25">
      <c r="A315" s="16" t="s">
        <v>621</v>
      </c>
      <c r="B315" s="16" t="s">
        <v>622</v>
      </c>
      <c r="C315" s="17"/>
      <c r="D315" s="17"/>
      <c r="E315" s="18">
        <v>5313.3</v>
      </c>
      <c r="F315" s="18">
        <v>648.96367999999995</v>
      </c>
      <c r="G315" s="17"/>
      <c r="H315" s="17"/>
    </row>
    <row r="316" spans="1:8" ht="25.5" x14ac:dyDescent="0.25">
      <c r="A316" s="16" t="s">
        <v>623</v>
      </c>
      <c r="B316" s="16" t="s">
        <v>624</v>
      </c>
      <c r="C316" s="17"/>
      <c r="D316" s="17"/>
      <c r="E316" s="18">
        <v>2822</v>
      </c>
      <c r="F316" s="18">
        <v>495.09354000000002</v>
      </c>
      <c r="G316" s="17"/>
      <c r="H316" s="17"/>
    </row>
    <row r="317" spans="1:8" ht="25.5" x14ac:dyDescent="0.25">
      <c r="A317" s="16" t="s">
        <v>625</v>
      </c>
      <c r="B317" s="16" t="s">
        <v>626</v>
      </c>
      <c r="C317" s="17"/>
      <c r="D317" s="17"/>
      <c r="E317" s="18">
        <v>2314.9</v>
      </c>
      <c r="F317" s="18">
        <v>537.77194999999995</v>
      </c>
      <c r="G317" s="17"/>
      <c r="H317" s="17"/>
    </row>
    <row r="318" spans="1:8" ht="25.5" x14ac:dyDescent="0.25">
      <c r="A318" s="16" t="s">
        <v>627</v>
      </c>
      <c r="B318" s="16" t="s">
        <v>628</v>
      </c>
      <c r="C318" s="17"/>
      <c r="D318" s="17"/>
      <c r="E318" s="18">
        <v>5409.2876500000002</v>
      </c>
      <c r="F318" s="18">
        <v>1140.94247</v>
      </c>
      <c r="G318" s="17"/>
      <c r="H318" s="17"/>
    </row>
    <row r="319" spans="1:8" ht="25.5" x14ac:dyDescent="0.25">
      <c r="A319" s="16" t="s">
        <v>629</v>
      </c>
      <c r="B319" s="16" t="s">
        <v>630</v>
      </c>
      <c r="C319" s="17"/>
      <c r="D319" s="17"/>
      <c r="E319" s="18">
        <v>1536.9</v>
      </c>
      <c r="F319" s="18">
        <v>291.58740999999998</v>
      </c>
      <c r="G319" s="17"/>
      <c r="H319" s="17"/>
    </row>
    <row r="320" spans="1:8" ht="25.5" x14ac:dyDescent="0.25">
      <c r="A320" s="16" t="s">
        <v>631</v>
      </c>
      <c r="B320" s="16" t="s">
        <v>632</v>
      </c>
      <c r="C320" s="17"/>
      <c r="D320" s="17"/>
      <c r="E320" s="18">
        <v>1727.7</v>
      </c>
      <c r="F320" s="18">
        <v>262.31250999999997</v>
      </c>
      <c r="G320" s="17"/>
      <c r="H320" s="17"/>
    </row>
    <row r="321" spans="1:8" ht="51" x14ac:dyDescent="0.25">
      <c r="A321" s="16" t="s">
        <v>633</v>
      </c>
      <c r="B321" s="16" t="s">
        <v>634</v>
      </c>
      <c r="C321" s="17"/>
      <c r="D321" s="17"/>
      <c r="E321" s="18">
        <v>344062.09299999999</v>
      </c>
      <c r="F321" s="18">
        <v>76870.577170000004</v>
      </c>
      <c r="G321" s="17"/>
      <c r="H321" s="17"/>
    </row>
    <row r="322" spans="1:8" x14ac:dyDescent="0.25">
      <c r="A322" s="16" t="s">
        <v>635</v>
      </c>
      <c r="B322" s="16" t="s">
        <v>636</v>
      </c>
      <c r="C322" s="17"/>
      <c r="D322" s="17"/>
      <c r="E322" s="18">
        <v>94143.84577</v>
      </c>
      <c r="F322" s="18">
        <v>20476.62025</v>
      </c>
      <c r="G322" s="18">
        <v>0</v>
      </c>
      <c r="H322" s="18">
        <v>-6.3933099999999996</v>
      </c>
    </row>
    <row r="323" spans="1:8" ht="25.5" x14ac:dyDescent="0.25">
      <c r="A323" s="16" t="s">
        <v>637</v>
      </c>
      <c r="B323" s="16" t="s">
        <v>638</v>
      </c>
      <c r="C323" s="17"/>
      <c r="D323" s="17"/>
      <c r="E323" s="18">
        <v>12440.35</v>
      </c>
      <c r="F323" s="18">
        <v>2640.7537000000002</v>
      </c>
      <c r="G323" s="17"/>
      <c r="H323" s="18">
        <v>0</v>
      </c>
    </row>
    <row r="324" spans="1:8" ht="25.5" x14ac:dyDescent="0.25">
      <c r="A324" s="16" t="s">
        <v>639</v>
      </c>
      <c r="B324" s="16" t="s">
        <v>640</v>
      </c>
      <c r="C324" s="17"/>
      <c r="D324" s="17"/>
      <c r="E324" s="18">
        <v>10478.915940000001</v>
      </c>
      <c r="F324" s="18">
        <v>2119.46029</v>
      </c>
      <c r="G324" s="17"/>
      <c r="H324" s="18">
        <v>-1.45608</v>
      </c>
    </row>
    <row r="325" spans="1:8" ht="25.5" x14ac:dyDescent="0.25">
      <c r="A325" s="16" t="s">
        <v>641</v>
      </c>
      <c r="B325" s="16" t="s">
        <v>642</v>
      </c>
      <c r="C325" s="17"/>
      <c r="D325" s="17"/>
      <c r="E325" s="18">
        <v>5533.3151699999999</v>
      </c>
      <c r="F325" s="18">
        <v>1032.2421300000001</v>
      </c>
      <c r="G325" s="17"/>
      <c r="H325" s="18">
        <v>0</v>
      </c>
    </row>
    <row r="326" spans="1:8" ht="25.5" x14ac:dyDescent="0.25">
      <c r="A326" s="16" t="s">
        <v>643</v>
      </c>
      <c r="B326" s="16" t="s">
        <v>644</v>
      </c>
      <c r="C326" s="17"/>
      <c r="D326" s="17"/>
      <c r="E326" s="18">
        <v>5705.1540000000005</v>
      </c>
      <c r="F326" s="18">
        <v>1023.1013400000001</v>
      </c>
      <c r="G326" s="17"/>
      <c r="H326" s="17"/>
    </row>
    <row r="327" spans="1:8" ht="25.5" x14ac:dyDescent="0.25">
      <c r="A327" s="16" t="s">
        <v>645</v>
      </c>
      <c r="B327" s="16" t="s">
        <v>646</v>
      </c>
      <c r="C327" s="17"/>
      <c r="D327" s="17"/>
      <c r="E327" s="18">
        <v>12107.345859999999</v>
      </c>
      <c r="F327" s="18">
        <v>2393.4305300000001</v>
      </c>
      <c r="G327" s="17"/>
      <c r="H327" s="18">
        <v>-2.61083</v>
      </c>
    </row>
    <row r="328" spans="1:8" ht="25.5" x14ac:dyDescent="0.25">
      <c r="A328" s="16" t="s">
        <v>647</v>
      </c>
      <c r="B328" s="16" t="s">
        <v>648</v>
      </c>
      <c r="C328" s="17"/>
      <c r="D328" s="17"/>
      <c r="E328" s="18">
        <v>7371.7879999999996</v>
      </c>
      <c r="F328" s="18">
        <v>1759.5603100000001</v>
      </c>
      <c r="G328" s="17"/>
      <c r="H328" s="17"/>
    </row>
    <row r="329" spans="1:8" ht="51" x14ac:dyDescent="0.25">
      <c r="A329" s="16" t="s">
        <v>649</v>
      </c>
      <c r="B329" s="16" t="s">
        <v>650</v>
      </c>
      <c r="C329" s="17"/>
      <c r="D329" s="17"/>
      <c r="E329" s="18">
        <v>40506.976799999997</v>
      </c>
      <c r="F329" s="18">
        <v>9508.0719499999996</v>
      </c>
      <c r="G329" s="18">
        <v>0</v>
      </c>
      <c r="H329" s="18">
        <v>-2.3264</v>
      </c>
    </row>
    <row r="330" spans="1:8" x14ac:dyDescent="0.25">
      <c r="A330" s="16" t="s">
        <v>651</v>
      </c>
      <c r="B330" s="16" t="s">
        <v>652</v>
      </c>
      <c r="C330" s="17"/>
      <c r="D330" s="17"/>
      <c r="E330" s="18">
        <v>143027.1323</v>
      </c>
      <c r="F330" s="18">
        <v>30018.080870000002</v>
      </c>
      <c r="G330" s="18">
        <v>0</v>
      </c>
      <c r="H330" s="18">
        <v>0</v>
      </c>
    </row>
    <row r="331" spans="1:8" ht="25.5" x14ac:dyDescent="0.25">
      <c r="A331" s="16" t="s">
        <v>653</v>
      </c>
      <c r="B331" s="16" t="s">
        <v>654</v>
      </c>
      <c r="C331" s="17"/>
      <c r="D331" s="17"/>
      <c r="E331" s="18">
        <v>15044.3</v>
      </c>
      <c r="F331" s="18">
        <v>2948.0583799999999</v>
      </c>
      <c r="G331" s="17"/>
      <c r="H331" s="17"/>
    </row>
    <row r="332" spans="1:8" ht="25.5" x14ac:dyDescent="0.25">
      <c r="A332" s="16" t="s">
        <v>655</v>
      </c>
      <c r="B332" s="16" t="s">
        <v>656</v>
      </c>
      <c r="C332" s="17"/>
      <c r="D332" s="17"/>
      <c r="E332" s="18">
        <v>4709</v>
      </c>
      <c r="F332" s="18">
        <v>883.46869000000004</v>
      </c>
      <c r="G332" s="17"/>
      <c r="H332" s="17"/>
    </row>
    <row r="333" spans="1:8" ht="25.5" x14ac:dyDescent="0.25">
      <c r="A333" s="16" t="s">
        <v>657</v>
      </c>
      <c r="B333" s="16" t="s">
        <v>658</v>
      </c>
      <c r="C333" s="17"/>
      <c r="D333" s="17"/>
      <c r="E333" s="18">
        <v>4650.5</v>
      </c>
      <c r="F333" s="18">
        <v>1102.09004</v>
      </c>
      <c r="G333" s="18">
        <v>0</v>
      </c>
      <c r="H333" s="18">
        <v>0.42499999999999999</v>
      </c>
    </row>
    <row r="334" spans="1:8" ht="25.5" x14ac:dyDescent="0.25">
      <c r="A334" s="16" t="s">
        <v>659</v>
      </c>
      <c r="B334" s="16" t="s">
        <v>660</v>
      </c>
      <c r="C334" s="17"/>
      <c r="D334" s="17"/>
      <c r="E334" s="18">
        <v>4276.7</v>
      </c>
      <c r="F334" s="18">
        <v>810.01234999999997</v>
      </c>
      <c r="G334" s="17"/>
      <c r="H334" s="17"/>
    </row>
    <row r="335" spans="1:8" ht="25.5" x14ac:dyDescent="0.25">
      <c r="A335" s="16" t="s">
        <v>661</v>
      </c>
      <c r="B335" s="16" t="s">
        <v>662</v>
      </c>
      <c r="C335" s="17"/>
      <c r="D335" s="17"/>
      <c r="E335" s="18">
        <v>5378.5322999999999</v>
      </c>
      <c r="F335" s="18">
        <v>1285.36131</v>
      </c>
      <c r="G335" s="17"/>
      <c r="H335" s="17"/>
    </row>
    <row r="336" spans="1:8" ht="51" x14ac:dyDescent="0.25">
      <c r="A336" s="16" t="s">
        <v>663</v>
      </c>
      <c r="B336" s="16" t="s">
        <v>664</v>
      </c>
      <c r="C336" s="17"/>
      <c r="D336" s="17"/>
      <c r="E336" s="18">
        <v>108968.1</v>
      </c>
      <c r="F336" s="18">
        <v>22989.515100000001</v>
      </c>
      <c r="G336" s="17"/>
      <c r="H336" s="17"/>
    </row>
    <row r="337" spans="1:8" x14ac:dyDescent="0.25">
      <c r="A337" s="16" t="s">
        <v>665</v>
      </c>
      <c r="B337" s="16" t="s">
        <v>666</v>
      </c>
      <c r="C337" s="17"/>
      <c r="D337" s="17"/>
      <c r="E337" s="18">
        <v>58365.351000000002</v>
      </c>
      <c r="F337" s="18">
        <v>11214.3392</v>
      </c>
      <c r="G337" s="17"/>
      <c r="H337" s="17"/>
    </row>
    <row r="338" spans="1:8" ht="25.5" x14ac:dyDescent="0.25">
      <c r="A338" s="16" t="s">
        <v>667</v>
      </c>
      <c r="B338" s="16" t="s">
        <v>668</v>
      </c>
      <c r="C338" s="17"/>
      <c r="D338" s="17"/>
      <c r="E338" s="18">
        <v>20874.951000000001</v>
      </c>
      <c r="F338" s="18">
        <v>4217.0483700000004</v>
      </c>
      <c r="G338" s="17"/>
      <c r="H338" s="17"/>
    </row>
    <row r="339" spans="1:8" ht="25.5" x14ac:dyDescent="0.25">
      <c r="A339" s="16" t="s">
        <v>669</v>
      </c>
      <c r="B339" s="16" t="s">
        <v>670</v>
      </c>
      <c r="C339" s="17"/>
      <c r="D339" s="17"/>
      <c r="E339" s="18">
        <v>2097.4</v>
      </c>
      <c r="F339" s="18">
        <v>408.09154000000001</v>
      </c>
      <c r="G339" s="17"/>
      <c r="H339" s="17"/>
    </row>
    <row r="340" spans="1:8" ht="25.5" x14ac:dyDescent="0.25">
      <c r="A340" s="16" t="s">
        <v>671</v>
      </c>
      <c r="B340" s="16" t="s">
        <v>672</v>
      </c>
      <c r="C340" s="17"/>
      <c r="D340" s="17"/>
      <c r="E340" s="18">
        <v>1626</v>
      </c>
      <c r="F340" s="18">
        <v>316.15078</v>
      </c>
      <c r="G340" s="17"/>
      <c r="H340" s="17"/>
    </row>
    <row r="341" spans="1:8" ht="51" x14ac:dyDescent="0.25">
      <c r="A341" s="16" t="s">
        <v>673</v>
      </c>
      <c r="B341" s="16" t="s">
        <v>674</v>
      </c>
      <c r="C341" s="17"/>
      <c r="D341" s="17"/>
      <c r="E341" s="18">
        <v>33767</v>
      </c>
      <c r="F341" s="18">
        <v>6273.0485099999996</v>
      </c>
      <c r="G341" s="17"/>
      <c r="H341" s="17"/>
    </row>
    <row r="342" spans="1:8" x14ac:dyDescent="0.25">
      <c r="A342" s="16" t="s">
        <v>675</v>
      </c>
      <c r="B342" s="16" t="s">
        <v>676</v>
      </c>
      <c r="C342" s="17"/>
      <c r="D342" s="17"/>
      <c r="E342" s="18">
        <v>67430.101360000001</v>
      </c>
      <c r="F342" s="18">
        <v>13984.404500000001</v>
      </c>
      <c r="G342" s="17"/>
      <c r="H342" s="18">
        <v>31.95532</v>
      </c>
    </row>
    <row r="343" spans="1:8" ht="25.5" x14ac:dyDescent="0.25">
      <c r="A343" s="16" t="s">
        <v>677</v>
      </c>
      <c r="B343" s="16" t="s">
        <v>678</v>
      </c>
      <c r="C343" s="17"/>
      <c r="D343" s="17"/>
      <c r="E343" s="18">
        <v>16316.3</v>
      </c>
      <c r="F343" s="18">
        <v>3081.2812800000002</v>
      </c>
      <c r="G343" s="17"/>
      <c r="H343" s="17"/>
    </row>
    <row r="344" spans="1:8" ht="25.5" x14ac:dyDescent="0.25">
      <c r="A344" s="16" t="s">
        <v>679</v>
      </c>
      <c r="B344" s="16" t="s">
        <v>680</v>
      </c>
      <c r="C344" s="17"/>
      <c r="D344" s="17"/>
      <c r="E344" s="18">
        <v>1795</v>
      </c>
      <c r="F344" s="18">
        <v>317.99592000000001</v>
      </c>
      <c r="G344" s="17"/>
      <c r="H344" s="17"/>
    </row>
    <row r="345" spans="1:8" ht="25.5" x14ac:dyDescent="0.25">
      <c r="A345" s="16" t="s">
        <v>681</v>
      </c>
      <c r="B345" s="16" t="s">
        <v>682</v>
      </c>
      <c r="C345" s="17"/>
      <c r="D345" s="17"/>
      <c r="E345" s="18">
        <v>2292</v>
      </c>
      <c r="F345" s="18">
        <v>337.09410000000003</v>
      </c>
      <c r="G345" s="17"/>
      <c r="H345" s="17"/>
    </row>
    <row r="346" spans="1:8" ht="25.5" x14ac:dyDescent="0.25">
      <c r="A346" s="16" t="s">
        <v>683</v>
      </c>
      <c r="B346" s="16" t="s">
        <v>684</v>
      </c>
      <c r="C346" s="17"/>
      <c r="D346" s="17"/>
      <c r="E346" s="18">
        <v>2333.4013599999998</v>
      </c>
      <c r="F346" s="18">
        <v>758.76224999999999</v>
      </c>
      <c r="G346" s="17"/>
      <c r="H346" s="17"/>
    </row>
    <row r="347" spans="1:8" ht="25.5" x14ac:dyDescent="0.25">
      <c r="A347" s="16" t="s">
        <v>685</v>
      </c>
      <c r="B347" s="16" t="s">
        <v>686</v>
      </c>
      <c r="C347" s="17"/>
      <c r="D347" s="17"/>
      <c r="E347" s="18">
        <v>1158</v>
      </c>
      <c r="F347" s="18">
        <v>191.40932000000001</v>
      </c>
      <c r="G347" s="17"/>
      <c r="H347" s="17"/>
    </row>
    <row r="348" spans="1:8" ht="51" x14ac:dyDescent="0.25">
      <c r="A348" s="16" t="s">
        <v>687</v>
      </c>
      <c r="B348" s="16" t="s">
        <v>688</v>
      </c>
      <c r="C348" s="17"/>
      <c r="D348" s="17"/>
      <c r="E348" s="18">
        <v>43535.4</v>
      </c>
      <c r="F348" s="18">
        <v>9334.3866300000009</v>
      </c>
      <c r="G348" s="17"/>
      <c r="H348" s="18">
        <v>68.480320000000006</v>
      </c>
    </row>
    <row r="349" spans="1:8" x14ac:dyDescent="0.25">
      <c r="A349" s="16" t="s">
        <v>689</v>
      </c>
      <c r="B349" s="16" t="s">
        <v>690</v>
      </c>
      <c r="C349" s="17"/>
      <c r="D349" s="17"/>
      <c r="E349" s="18">
        <v>41245.976000000002</v>
      </c>
      <c r="F349" s="18">
        <v>8784.2483599999996</v>
      </c>
      <c r="G349" s="17"/>
      <c r="H349" s="17"/>
    </row>
    <row r="350" spans="1:8" ht="25.5" x14ac:dyDescent="0.25">
      <c r="A350" s="16" t="s">
        <v>691</v>
      </c>
      <c r="B350" s="16" t="s">
        <v>692</v>
      </c>
      <c r="C350" s="17"/>
      <c r="D350" s="17"/>
      <c r="E350" s="18">
        <v>11515.8</v>
      </c>
      <c r="F350" s="18">
        <v>2301.1806799999999</v>
      </c>
      <c r="G350" s="17"/>
      <c r="H350" s="17"/>
    </row>
    <row r="351" spans="1:8" ht="25.5" x14ac:dyDescent="0.25">
      <c r="A351" s="16" t="s">
        <v>693</v>
      </c>
      <c r="B351" s="16" t="s">
        <v>694</v>
      </c>
      <c r="C351" s="17"/>
      <c r="D351" s="17"/>
      <c r="E351" s="18">
        <v>488.9</v>
      </c>
      <c r="F351" s="18">
        <v>86.84348</v>
      </c>
      <c r="G351" s="17"/>
      <c r="H351" s="17"/>
    </row>
    <row r="352" spans="1:8" ht="25.5" x14ac:dyDescent="0.25">
      <c r="A352" s="16" t="s">
        <v>695</v>
      </c>
      <c r="B352" s="16" t="s">
        <v>696</v>
      </c>
      <c r="C352" s="17"/>
      <c r="D352" s="17"/>
      <c r="E352" s="18">
        <v>1283.8</v>
      </c>
      <c r="F352" s="18">
        <v>324.38166999999999</v>
      </c>
      <c r="G352" s="17"/>
      <c r="H352" s="17"/>
    </row>
    <row r="353" spans="1:8" ht="25.5" x14ac:dyDescent="0.25">
      <c r="A353" s="16" t="s">
        <v>697</v>
      </c>
      <c r="B353" s="16" t="s">
        <v>698</v>
      </c>
      <c r="C353" s="17"/>
      <c r="D353" s="17"/>
      <c r="E353" s="18">
        <v>1794.8</v>
      </c>
      <c r="F353" s="18">
        <v>455.65089999999998</v>
      </c>
      <c r="G353" s="17"/>
      <c r="H353" s="17"/>
    </row>
    <row r="354" spans="1:8" ht="51" x14ac:dyDescent="0.25">
      <c r="A354" s="16" t="s">
        <v>699</v>
      </c>
      <c r="B354" s="16" t="s">
        <v>700</v>
      </c>
      <c r="C354" s="17"/>
      <c r="D354" s="17"/>
      <c r="E354" s="18">
        <v>26162.675999999999</v>
      </c>
      <c r="F354" s="18">
        <v>5616.1916300000003</v>
      </c>
      <c r="G354" s="17"/>
      <c r="H354" s="17"/>
    </row>
    <row r="355" spans="1:8" x14ac:dyDescent="0.25">
      <c r="A355" s="16" t="s">
        <v>701</v>
      </c>
      <c r="B355" s="16" t="s">
        <v>702</v>
      </c>
      <c r="C355" s="17"/>
      <c r="D355" s="17"/>
      <c r="E355" s="18">
        <v>71845.395629999999</v>
      </c>
      <c r="F355" s="18">
        <v>16508.021929999999</v>
      </c>
      <c r="G355" s="18">
        <v>0</v>
      </c>
      <c r="H355" s="18">
        <v>3.5E-4</v>
      </c>
    </row>
    <row r="356" spans="1:8" ht="25.5" x14ac:dyDescent="0.25">
      <c r="A356" s="16" t="s">
        <v>703</v>
      </c>
      <c r="B356" s="16" t="s">
        <v>704</v>
      </c>
      <c r="C356" s="17"/>
      <c r="D356" s="17"/>
      <c r="E356" s="18">
        <v>17188.95</v>
      </c>
      <c r="F356" s="18">
        <v>3748.50047</v>
      </c>
      <c r="G356" s="18">
        <v>0</v>
      </c>
      <c r="H356" s="18">
        <v>-0.58772000000000002</v>
      </c>
    </row>
    <row r="357" spans="1:8" ht="25.5" x14ac:dyDescent="0.25">
      <c r="A357" s="16" t="s">
        <v>705</v>
      </c>
      <c r="B357" s="16" t="s">
        <v>706</v>
      </c>
      <c r="C357" s="17"/>
      <c r="D357" s="17"/>
      <c r="E357" s="18">
        <v>1123.9000000000001</v>
      </c>
      <c r="F357" s="18">
        <v>295.03440999999998</v>
      </c>
      <c r="G357" s="17"/>
      <c r="H357" s="17"/>
    </row>
    <row r="358" spans="1:8" ht="25.5" x14ac:dyDescent="0.25">
      <c r="A358" s="16" t="s">
        <v>707</v>
      </c>
      <c r="B358" s="16" t="s">
        <v>708</v>
      </c>
      <c r="C358" s="17"/>
      <c r="D358" s="17"/>
      <c r="E358" s="18">
        <v>1335</v>
      </c>
      <c r="F358" s="18">
        <v>480.19781999999998</v>
      </c>
      <c r="G358" s="17"/>
      <c r="H358" s="17"/>
    </row>
    <row r="359" spans="1:8" ht="25.5" x14ac:dyDescent="0.25">
      <c r="A359" s="16" t="s">
        <v>709</v>
      </c>
      <c r="B359" s="16" t="s">
        <v>710</v>
      </c>
      <c r="C359" s="17"/>
      <c r="D359" s="17"/>
      <c r="E359" s="18">
        <v>2486.1999999999998</v>
      </c>
      <c r="F359" s="18">
        <v>482.89949000000001</v>
      </c>
      <c r="G359" s="17"/>
      <c r="H359" s="17"/>
    </row>
    <row r="360" spans="1:8" ht="25.5" x14ac:dyDescent="0.25">
      <c r="A360" s="16" t="s">
        <v>711</v>
      </c>
      <c r="B360" s="16" t="s">
        <v>712</v>
      </c>
      <c r="C360" s="17"/>
      <c r="D360" s="17"/>
      <c r="E360" s="18">
        <v>1555.1</v>
      </c>
      <c r="F360" s="18">
        <v>327.45011</v>
      </c>
      <c r="G360" s="17"/>
      <c r="H360" s="17"/>
    </row>
    <row r="361" spans="1:8" ht="25.5" x14ac:dyDescent="0.25">
      <c r="A361" s="16" t="s">
        <v>713</v>
      </c>
      <c r="B361" s="16" t="s">
        <v>714</v>
      </c>
      <c r="C361" s="17"/>
      <c r="D361" s="17"/>
      <c r="E361" s="18">
        <v>1300.0156300000001</v>
      </c>
      <c r="F361" s="18">
        <v>294.37995000000001</v>
      </c>
      <c r="G361" s="18">
        <v>0</v>
      </c>
      <c r="H361" s="18">
        <v>0.1</v>
      </c>
    </row>
    <row r="362" spans="1:8" ht="25.5" x14ac:dyDescent="0.25">
      <c r="A362" s="16" t="s">
        <v>715</v>
      </c>
      <c r="B362" s="16" t="s">
        <v>716</v>
      </c>
      <c r="C362" s="17"/>
      <c r="D362" s="17"/>
      <c r="E362" s="18">
        <v>1406.23</v>
      </c>
      <c r="F362" s="18">
        <v>386.40987000000001</v>
      </c>
      <c r="G362" s="17"/>
      <c r="H362" s="17"/>
    </row>
    <row r="363" spans="1:8" ht="51" x14ac:dyDescent="0.25">
      <c r="A363" s="16" t="s">
        <v>717</v>
      </c>
      <c r="B363" s="16" t="s">
        <v>718</v>
      </c>
      <c r="C363" s="17"/>
      <c r="D363" s="17"/>
      <c r="E363" s="18">
        <v>45450</v>
      </c>
      <c r="F363" s="18">
        <v>10493.149810000001</v>
      </c>
      <c r="G363" s="18">
        <v>0</v>
      </c>
      <c r="H363" s="18">
        <v>0.48807</v>
      </c>
    </row>
    <row r="364" spans="1:8" x14ac:dyDescent="0.25">
      <c r="A364" s="16" t="s">
        <v>719</v>
      </c>
      <c r="B364" s="16" t="s">
        <v>12</v>
      </c>
      <c r="C364" s="17"/>
      <c r="D364" s="17"/>
      <c r="E364" s="18">
        <v>214297.4</v>
      </c>
      <c r="F364" s="18">
        <v>40884.322269999997</v>
      </c>
      <c r="G364" s="17"/>
      <c r="H364" s="17"/>
    </row>
    <row r="365" spans="1:8" x14ac:dyDescent="0.25">
      <c r="A365" s="16" t="s">
        <v>720</v>
      </c>
      <c r="B365" s="16" t="s">
        <v>721</v>
      </c>
      <c r="C365" s="17"/>
      <c r="D365" s="17"/>
      <c r="E365" s="18">
        <v>41014.39</v>
      </c>
      <c r="F365" s="18">
        <v>8335.3989199999996</v>
      </c>
      <c r="G365" s="17"/>
      <c r="H365" s="18">
        <v>-0.9</v>
      </c>
    </row>
    <row r="366" spans="1:8" ht="409.6" hidden="1" customHeight="1" x14ac:dyDescent="0.25"/>
    <row r="367" spans="1:8" ht="47.65" customHeight="1" x14ac:dyDescent="0.25"/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B17" sqref="B17"/>
    </sheetView>
  </sheetViews>
  <sheetFormatPr defaultRowHeight="15" x14ac:dyDescent="0.25"/>
  <cols>
    <col min="1" max="1" width="7.42578125" customWidth="1"/>
    <col min="2" max="2" width="44.5703125" style="2" customWidth="1"/>
    <col min="3" max="3" width="20.42578125" customWidth="1"/>
    <col min="4" max="4" width="17" customWidth="1"/>
    <col min="5" max="5" width="18" customWidth="1"/>
    <col min="6" max="6" width="16.7109375" customWidth="1"/>
    <col min="7" max="7" width="16.85546875" customWidth="1"/>
    <col min="8" max="8" width="9.28515625" customWidth="1"/>
  </cols>
  <sheetData>
    <row r="1" spans="1:7" ht="39.75" customHeight="1" x14ac:dyDescent="0.2">
      <c r="A1" s="70" t="s">
        <v>801</v>
      </c>
      <c r="B1" s="70"/>
      <c r="C1" s="70"/>
      <c r="D1" s="70"/>
      <c r="E1" s="70"/>
      <c r="F1" s="70"/>
      <c r="G1" s="70"/>
    </row>
    <row r="2" spans="1:7" ht="19.5" customHeight="1" thickBot="1" x14ac:dyDescent="0.25">
      <c r="A2" s="71"/>
      <c r="B2" s="72"/>
      <c r="C2" s="71"/>
      <c r="D2" s="72"/>
      <c r="E2" s="72"/>
      <c r="F2" s="72"/>
      <c r="G2" s="72"/>
    </row>
    <row r="3" spans="1:7" ht="165.75" customHeight="1" thickTop="1" thickBot="1" x14ac:dyDescent="0.25">
      <c r="A3" s="73" t="s">
        <v>726</v>
      </c>
      <c r="B3" s="77" t="s">
        <v>783</v>
      </c>
      <c r="C3" s="73" t="s">
        <v>802</v>
      </c>
      <c r="D3" s="75" t="s">
        <v>752</v>
      </c>
      <c r="E3" s="76"/>
      <c r="F3" s="75" t="s">
        <v>753</v>
      </c>
      <c r="G3" s="76"/>
    </row>
    <row r="4" spans="1:7" ht="43.5" customHeight="1" thickTop="1" thickBot="1" x14ac:dyDescent="0.25">
      <c r="A4" s="74"/>
      <c r="B4" s="78"/>
      <c r="C4" s="74"/>
      <c r="D4" s="21" t="s">
        <v>739</v>
      </c>
      <c r="E4" s="4" t="s">
        <v>740</v>
      </c>
      <c r="F4" s="21" t="s">
        <v>739</v>
      </c>
      <c r="G4" s="4" t="s">
        <v>740</v>
      </c>
    </row>
    <row r="5" spans="1:7" ht="18" customHeight="1" x14ac:dyDescent="0.2">
      <c r="A5" s="7">
        <v>482</v>
      </c>
      <c r="B5" s="22" t="s">
        <v>728</v>
      </c>
      <c r="C5" s="39">
        <f>(0.5*E5)+(0.5*G5)</f>
        <v>2</v>
      </c>
      <c r="D5" s="33" t="e">
        <f>'расчет показателей гр5'!E5</f>
        <v>#VALUE!</v>
      </c>
      <c r="E5" s="29">
        <v>2</v>
      </c>
      <c r="F5" s="5" t="e">
        <f>'расчет показателей гр5'!H5</f>
        <v>#VALUE!</v>
      </c>
      <c r="G5" s="29">
        <v>2</v>
      </c>
    </row>
    <row r="6" spans="1:7" ht="19.5" customHeight="1" x14ac:dyDescent="0.2">
      <c r="A6" s="8">
        <v>703</v>
      </c>
      <c r="B6" s="23" t="s">
        <v>729</v>
      </c>
      <c r="C6" s="39">
        <f t="shared" ref="C6:C16" si="0">(0.5*E6)+(0.5*G6)</f>
        <v>2</v>
      </c>
      <c r="D6" s="33" t="e">
        <f>'расчет показателей гр5'!E6</f>
        <v>#VALUE!</v>
      </c>
      <c r="E6" s="29">
        <v>2</v>
      </c>
      <c r="F6" s="5" t="e">
        <f>'расчет показателей гр5'!H6</f>
        <v>#VALUE!</v>
      </c>
      <c r="G6" s="29">
        <v>2</v>
      </c>
    </row>
    <row r="7" spans="1:7" ht="15.75" x14ac:dyDescent="0.2">
      <c r="A7" s="8">
        <v>705</v>
      </c>
      <c r="B7" s="23" t="s">
        <v>730</v>
      </c>
      <c r="C7" s="39">
        <f t="shared" si="0"/>
        <v>2</v>
      </c>
      <c r="D7" s="33" t="e">
        <f>'расчет показателей гр5'!E7</f>
        <v>#VALUE!</v>
      </c>
      <c r="E7" s="29">
        <v>2</v>
      </c>
      <c r="F7" s="5" t="e">
        <f>'расчет показателей гр5'!H7</f>
        <v>#VALUE!</v>
      </c>
      <c r="G7" s="30">
        <v>2</v>
      </c>
    </row>
    <row r="8" spans="1:7" ht="19.5" customHeight="1" x14ac:dyDescent="0.2">
      <c r="A8" s="8">
        <v>706</v>
      </c>
      <c r="B8" s="23" t="s">
        <v>731</v>
      </c>
      <c r="C8" s="39">
        <f t="shared" si="0"/>
        <v>1</v>
      </c>
      <c r="D8" s="33" t="e">
        <f>'расчет показателей гр5'!E8</f>
        <v>#VALUE!</v>
      </c>
      <c r="E8" s="29">
        <v>2</v>
      </c>
      <c r="F8" s="5">
        <f>'расчет показателей гр5'!H8</f>
        <v>27.27272727272727</v>
      </c>
      <c r="G8" s="29">
        <v>0</v>
      </c>
    </row>
    <row r="9" spans="1:7" ht="18" customHeight="1" x14ac:dyDescent="0.2">
      <c r="A9" s="8">
        <v>707</v>
      </c>
      <c r="B9" s="23" t="s">
        <v>732</v>
      </c>
      <c r="C9" s="39">
        <f t="shared" si="0"/>
        <v>1</v>
      </c>
      <c r="D9" s="33" t="e">
        <f>'расчет показателей гр5'!E9</f>
        <v>#VALUE!</v>
      </c>
      <c r="E9" s="29">
        <v>2</v>
      </c>
      <c r="F9" s="5">
        <f>'расчет показателей гр5'!H9</f>
        <v>19.35483870967742</v>
      </c>
      <c r="G9" s="29">
        <v>0</v>
      </c>
    </row>
    <row r="10" spans="1:7" ht="18.75" customHeight="1" x14ac:dyDescent="0.2">
      <c r="A10" s="8">
        <v>708</v>
      </c>
      <c r="B10" s="23" t="s">
        <v>733</v>
      </c>
      <c r="C10" s="39">
        <f t="shared" si="0"/>
        <v>1</v>
      </c>
      <c r="D10" s="33" t="e">
        <f>'расчет показателей гр5'!E10</f>
        <v>#VALUE!</v>
      </c>
      <c r="E10" s="29">
        <v>2</v>
      </c>
      <c r="F10" s="5">
        <f>'расчет показателей гр5'!H10</f>
        <v>0</v>
      </c>
      <c r="G10" s="29">
        <v>0</v>
      </c>
    </row>
    <row r="11" spans="1:7" ht="31.5" x14ac:dyDescent="0.2">
      <c r="A11" s="8">
        <v>709</v>
      </c>
      <c r="B11" s="23" t="s">
        <v>734</v>
      </c>
      <c r="C11" s="39">
        <f t="shared" si="0"/>
        <v>1</v>
      </c>
      <c r="D11" s="33" t="e">
        <f>'расчет показателей гр5'!E11</f>
        <v>#VALUE!</v>
      </c>
      <c r="E11" s="29">
        <v>2</v>
      </c>
      <c r="F11" s="5">
        <f>'расчет показателей гр5'!H11</f>
        <v>0</v>
      </c>
      <c r="G11" s="29">
        <v>0</v>
      </c>
    </row>
    <row r="12" spans="1:7" ht="31.5" x14ac:dyDescent="0.2">
      <c r="A12" s="8">
        <v>900</v>
      </c>
      <c r="B12" s="23" t="s">
        <v>755</v>
      </c>
      <c r="C12" s="39">
        <f t="shared" si="0"/>
        <v>2</v>
      </c>
      <c r="D12" s="33" t="e">
        <f>'расчет показателей гр5'!E12</f>
        <v>#VALUE!</v>
      </c>
      <c r="E12" s="29">
        <v>2</v>
      </c>
      <c r="F12" s="5" t="e">
        <f>'расчет показателей гр5'!H12</f>
        <v>#VALUE!</v>
      </c>
      <c r="G12" s="29">
        <v>2</v>
      </c>
    </row>
    <row r="13" spans="1:7" ht="15.75" x14ac:dyDescent="0.2">
      <c r="A13" s="8">
        <v>901</v>
      </c>
      <c r="B13" s="23" t="s">
        <v>735</v>
      </c>
      <c r="C13" s="39">
        <f t="shared" si="0"/>
        <v>2</v>
      </c>
      <c r="D13" s="33" t="e">
        <f>'расчет показателей гр5'!E13</f>
        <v>#VALUE!</v>
      </c>
      <c r="E13" s="29">
        <v>2</v>
      </c>
      <c r="F13" s="5" t="e">
        <f>'расчет показателей гр5'!H13</f>
        <v>#VALUE!</v>
      </c>
      <c r="G13" s="29">
        <v>2</v>
      </c>
    </row>
    <row r="14" spans="1:7" ht="31.5" x14ac:dyDescent="0.2">
      <c r="A14" s="8">
        <v>950</v>
      </c>
      <c r="B14" s="23" t="s">
        <v>736</v>
      </c>
      <c r="C14" s="39">
        <f t="shared" si="0"/>
        <v>1</v>
      </c>
      <c r="D14" s="33" t="e">
        <f>'расчет показателей гр5'!E14</f>
        <v>#VALUE!</v>
      </c>
      <c r="E14" s="29">
        <v>2</v>
      </c>
      <c r="F14" s="5">
        <f>'расчет показателей гр5'!H14</f>
        <v>0</v>
      </c>
      <c r="G14" s="29">
        <v>0</v>
      </c>
    </row>
    <row r="15" spans="1:7" ht="31.5" x14ac:dyDescent="0.2">
      <c r="A15" s="8">
        <v>951</v>
      </c>
      <c r="B15" s="23" t="s">
        <v>737</v>
      </c>
      <c r="C15" s="39">
        <f t="shared" si="0"/>
        <v>3.5</v>
      </c>
      <c r="D15" s="33" t="e">
        <f>'расчет показателей гр5'!E15</f>
        <v>#VALUE!</v>
      </c>
      <c r="E15" s="29">
        <v>2</v>
      </c>
      <c r="F15" s="5">
        <f>'расчет показателей гр5'!H15</f>
        <v>100</v>
      </c>
      <c r="G15" s="29">
        <v>5</v>
      </c>
    </row>
    <row r="16" spans="1:7" s="52" customFormat="1" ht="31.5" x14ac:dyDescent="0.2">
      <c r="A16" s="50">
        <v>952</v>
      </c>
      <c r="B16" s="51" t="s">
        <v>738</v>
      </c>
      <c r="C16" s="53">
        <f t="shared" si="0"/>
        <v>1</v>
      </c>
      <c r="D16" s="45" t="e">
        <f>'расчет показателей гр5'!E16</f>
        <v>#VALUE!</v>
      </c>
      <c r="E16" s="40">
        <v>2</v>
      </c>
      <c r="F16" s="36">
        <f>'расчет показателей гр5'!H16</f>
        <v>0</v>
      </c>
      <c r="G16" s="40">
        <v>0</v>
      </c>
    </row>
    <row r="18" spans="1:7" ht="12.75" customHeight="1" x14ac:dyDescent="0.2">
      <c r="A18" s="3"/>
      <c r="B18" s="3"/>
      <c r="C18" s="3"/>
      <c r="D18" s="3"/>
      <c r="E18" s="3"/>
      <c r="F18" s="3"/>
      <c r="G18" s="3"/>
    </row>
    <row r="19" spans="1:7" ht="12.75" x14ac:dyDescent="0.2">
      <c r="A19" s="3"/>
      <c r="B19" s="3"/>
      <c r="C19" s="3"/>
      <c r="D19" s="3"/>
      <c r="E19" s="3"/>
      <c r="F19" s="3"/>
      <c r="G19" s="3"/>
    </row>
    <row r="20" spans="1:7" x14ac:dyDescent="0.25">
      <c r="B20" s="10"/>
    </row>
    <row r="21" spans="1:7" x14ac:dyDescent="0.25">
      <c r="B21" s="9"/>
    </row>
    <row r="22" spans="1:7" x14ac:dyDescent="0.25">
      <c r="B22" s="9"/>
    </row>
    <row r="23" spans="1:7" x14ac:dyDescent="0.25">
      <c r="B23" s="9"/>
    </row>
  </sheetData>
  <autoFilter ref="A3:M16"/>
  <mergeCells count="7">
    <mergeCell ref="A1:G1"/>
    <mergeCell ref="A2:G2"/>
    <mergeCell ref="A3:A4"/>
    <mergeCell ref="B3:B4"/>
    <mergeCell ref="C3:C4"/>
    <mergeCell ref="D3:E3"/>
    <mergeCell ref="F3:G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23"/>
  <sheetViews>
    <sheetView zoomScale="80" zoomScaleNormal="80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F3" sqref="F3:H3"/>
    </sheetView>
  </sheetViews>
  <sheetFormatPr defaultRowHeight="15" x14ac:dyDescent="0.25"/>
  <cols>
    <col min="1" max="1" width="7.42578125" style="52" customWidth="1"/>
    <col min="2" max="2" width="43.5703125" style="64" customWidth="1"/>
    <col min="3" max="3" width="20.28515625" style="52" customWidth="1"/>
    <col min="4" max="4" width="14.28515625" style="52" customWidth="1"/>
    <col min="5" max="5" width="13.42578125" style="52" customWidth="1"/>
    <col min="6" max="6" width="16.7109375" style="52" customWidth="1"/>
    <col min="7" max="7" width="14" style="52" customWidth="1"/>
    <col min="8" max="8" width="13.42578125" style="52" customWidth="1"/>
    <col min="9" max="9" width="18.85546875" style="52" customWidth="1"/>
    <col min="10" max="10" width="14.85546875" style="52" customWidth="1"/>
    <col min="11" max="11" width="14.140625" style="52" customWidth="1"/>
    <col min="12" max="12" width="9.28515625" style="52" customWidth="1"/>
    <col min="13" max="16384" width="9.140625" style="52"/>
  </cols>
  <sheetData>
    <row r="1" spans="1:11" ht="39.75" customHeight="1" x14ac:dyDescent="0.2">
      <c r="A1" s="79" t="s">
        <v>814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9.5" customHeight="1" thickBot="1" x14ac:dyDescent="0.25">
      <c r="A2" s="80"/>
      <c r="B2" s="80"/>
      <c r="C2" s="81"/>
      <c r="D2" s="81"/>
      <c r="E2" s="81"/>
      <c r="F2" s="81"/>
      <c r="G2" s="81"/>
      <c r="H2" s="81"/>
      <c r="I2" s="81"/>
      <c r="J2" s="81"/>
      <c r="K2" s="81"/>
    </row>
    <row r="3" spans="1:11" ht="165.75" customHeight="1" thickTop="1" thickBot="1" x14ac:dyDescent="0.25">
      <c r="A3" s="82" t="s">
        <v>726</v>
      </c>
      <c r="B3" s="82" t="s">
        <v>783</v>
      </c>
      <c r="C3" s="84" t="s">
        <v>750</v>
      </c>
      <c r="D3" s="84"/>
      <c r="E3" s="85"/>
      <c r="F3" s="84" t="s">
        <v>784</v>
      </c>
      <c r="G3" s="84"/>
      <c r="H3" s="85"/>
      <c r="I3" s="84" t="s">
        <v>751</v>
      </c>
      <c r="J3" s="84"/>
      <c r="K3" s="85"/>
    </row>
    <row r="4" spans="1:11" ht="366" customHeight="1" thickTop="1" thickBot="1" x14ac:dyDescent="0.25">
      <c r="A4" s="83"/>
      <c r="B4" s="83"/>
      <c r="C4" s="57" t="s">
        <v>774</v>
      </c>
      <c r="D4" s="57" t="s">
        <v>775</v>
      </c>
      <c r="E4" s="57" t="s">
        <v>756</v>
      </c>
      <c r="F4" s="57" t="s">
        <v>785</v>
      </c>
      <c r="G4" s="57" t="s">
        <v>793</v>
      </c>
      <c r="H4" s="57" t="s">
        <v>739</v>
      </c>
      <c r="I4" s="57" t="s">
        <v>786</v>
      </c>
      <c r="J4" s="57" t="s">
        <v>776</v>
      </c>
      <c r="K4" s="57" t="s">
        <v>739</v>
      </c>
    </row>
    <row r="5" spans="1:11" ht="18" customHeight="1" x14ac:dyDescent="0.2">
      <c r="A5" s="61">
        <v>482</v>
      </c>
      <c r="B5" s="62" t="s">
        <v>728</v>
      </c>
      <c r="C5" s="36" t="s">
        <v>794</v>
      </c>
      <c r="D5" s="36" t="s">
        <v>794</v>
      </c>
      <c r="E5" s="36" t="e">
        <f>ROUND(C5/D5,2)</f>
        <v>#VALUE!</v>
      </c>
      <c r="F5" s="36" t="s">
        <v>794</v>
      </c>
      <c r="G5" s="36" t="s">
        <v>794</v>
      </c>
      <c r="H5" s="36" t="e">
        <f>F5/G5*100</f>
        <v>#VALUE!</v>
      </c>
      <c r="I5" s="36" t="s">
        <v>794</v>
      </c>
      <c r="J5" s="36" t="s">
        <v>794</v>
      </c>
      <c r="K5" s="36" t="e">
        <f>I5/J5*100</f>
        <v>#VALUE!</v>
      </c>
    </row>
    <row r="6" spans="1:11" ht="15.75" x14ac:dyDescent="0.2">
      <c r="A6" s="50">
        <v>703</v>
      </c>
      <c r="B6" s="51" t="s">
        <v>729</v>
      </c>
      <c r="C6" s="36" t="s">
        <v>794</v>
      </c>
      <c r="D6" s="36" t="s">
        <v>794</v>
      </c>
      <c r="E6" s="36" t="e">
        <f t="shared" ref="E6:E16" si="0">ROUND(C6/D6,2)</f>
        <v>#VALUE!</v>
      </c>
      <c r="F6" s="36" t="s">
        <v>794</v>
      </c>
      <c r="G6" s="36" t="s">
        <v>794</v>
      </c>
      <c r="H6" s="36" t="e">
        <f t="shared" ref="H6:H16" si="1">F6/G6*100</f>
        <v>#VALUE!</v>
      </c>
      <c r="I6" s="36" t="s">
        <v>794</v>
      </c>
      <c r="J6" s="36" t="s">
        <v>794</v>
      </c>
      <c r="K6" s="45" t="e">
        <f t="shared" ref="K6:K16" si="2">I6/J6*100</f>
        <v>#VALUE!</v>
      </c>
    </row>
    <row r="7" spans="1:11" ht="15.75" x14ac:dyDescent="0.2">
      <c r="A7" s="50">
        <v>705</v>
      </c>
      <c r="B7" s="51" t="s">
        <v>730</v>
      </c>
      <c r="C7" s="54" t="s">
        <v>794</v>
      </c>
      <c r="D7" s="54" t="s">
        <v>794</v>
      </c>
      <c r="E7" s="36" t="e">
        <f t="shared" si="0"/>
        <v>#VALUE!</v>
      </c>
      <c r="F7" s="54" t="s">
        <v>794</v>
      </c>
      <c r="G7" s="54" t="s">
        <v>794</v>
      </c>
      <c r="H7" s="36" t="e">
        <f t="shared" si="1"/>
        <v>#VALUE!</v>
      </c>
      <c r="I7" s="54" t="s">
        <v>794</v>
      </c>
      <c r="J7" s="54" t="s">
        <v>794</v>
      </c>
      <c r="K7" s="45" t="e">
        <f t="shared" si="2"/>
        <v>#VALUE!</v>
      </c>
    </row>
    <row r="8" spans="1:11" ht="15.75" x14ac:dyDescent="0.2">
      <c r="A8" s="50">
        <v>706</v>
      </c>
      <c r="B8" s="51" t="s">
        <v>731</v>
      </c>
      <c r="C8" s="36">
        <v>0</v>
      </c>
      <c r="D8" s="36">
        <v>11</v>
      </c>
      <c r="E8" s="63">
        <f t="shared" si="0"/>
        <v>0</v>
      </c>
      <c r="F8" s="36">
        <v>0</v>
      </c>
      <c r="G8" s="36">
        <v>11</v>
      </c>
      <c r="H8" s="36">
        <f t="shared" si="1"/>
        <v>0</v>
      </c>
      <c r="I8" s="36">
        <v>11</v>
      </c>
      <c r="J8" s="36">
        <v>11</v>
      </c>
      <c r="K8" s="45">
        <f t="shared" si="2"/>
        <v>100</v>
      </c>
    </row>
    <row r="9" spans="1:11" ht="15.75" x14ac:dyDescent="0.2">
      <c r="A9" s="50">
        <v>707</v>
      </c>
      <c r="B9" s="51" t="s">
        <v>732</v>
      </c>
      <c r="C9" s="36">
        <v>6</v>
      </c>
      <c r="D9" s="36">
        <v>31</v>
      </c>
      <c r="E9" s="63">
        <f t="shared" si="0"/>
        <v>0.19</v>
      </c>
      <c r="F9" s="36">
        <v>0</v>
      </c>
      <c r="G9" s="36">
        <v>31</v>
      </c>
      <c r="H9" s="36">
        <f t="shared" si="1"/>
        <v>0</v>
      </c>
      <c r="I9" s="36">
        <v>31</v>
      </c>
      <c r="J9" s="36">
        <v>31</v>
      </c>
      <c r="K9" s="45">
        <f t="shared" si="2"/>
        <v>100</v>
      </c>
    </row>
    <row r="10" spans="1:11" ht="15.75" x14ac:dyDescent="0.2">
      <c r="A10" s="50">
        <v>708</v>
      </c>
      <c r="B10" s="51" t="s">
        <v>733</v>
      </c>
      <c r="C10" s="36" t="s">
        <v>794</v>
      </c>
      <c r="D10" s="36" t="s">
        <v>794</v>
      </c>
      <c r="E10" s="36" t="e">
        <f t="shared" si="0"/>
        <v>#VALUE!</v>
      </c>
      <c r="F10" s="36" t="s">
        <v>794</v>
      </c>
      <c r="G10" s="36" t="s">
        <v>794</v>
      </c>
      <c r="H10" s="36" t="e">
        <f t="shared" si="1"/>
        <v>#VALUE!</v>
      </c>
      <c r="I10" s="36">
        <v>0</v>
      </c>
      <c r="J10" s="36">
        <v>1</v>
      </c>
      <c r="K10" s="45">
        <f t="shared" si="2"/>
        <v>0</v>
      </c>
    </row>
    <row r="11" spans="1:11" ht="31.5" x14ac:dyDescent="0.2">
      <c r="A11" s="50">
        <v>709</v>
      </c>
      <c r="B11" s="51" t="s">
        <v>734</v>
      </c>
      <c r="C11" s="36">
        <v>0</v>
      </c>
      <c r="D11" s="36">
        <v>1</v>
      </c>
      <c r="E11" s="36">
        <f t="shared" si="0"/>
        <v>0</v>
      </c>
      <c r="F11" s="36">
        <v>0</v>
      </c>
      <c r="G11" s="36">
        <v>1</v>
      </c>
      <c r="H11" s="36">
        <f t="shared" si="1"/>
        <v>0</v>
      </c>
      <c r="I11" s="36">
        <v>0</v>
      </c>
      <c r="J11" s="36">
        <v>1</v>
      </c>
      <c r="K11" s="45">
        <f t="shared" si="2"/>
        <v>0</v>
      </c>
    </row>
    <row r="12" spans="1:11" ht="31.5" x14ac:dyDescent="0.2">
      <c r="A12" s="50">
        <v>900</v>
      </c>
      <c r="B12" s="51" t="s">
        <v>755</v>
      </c>
      <c r="C12" s="36" t="s">
        <v>794</v>
      </c>
      <c r="D12" s="36" t="s">
        <v>794</v>
      </c>
      <c r="E12" s="36" t="e">
        <f t="shared" si="0"/>
        <v>#VALUE!</v>
      </c>
      <c r="F12" s="36" t="s">
        <v>794</v>
      </c>
      <c r="G12" s="36" t="s">
        <v>794</v>
      </c>
      <c r="H12" s="36" t="e">
        <f t="shared" si="1"/>
        <v>#VALUE!</v>
      </c>
      <c r="I12" s="36" t="s">
        <v>794</v>
      </c>
      <c r="J12" s="36" t="s">
        <v>794</v>
      </c>
      <c r="K12" s="45" t="e">
        <f t="shared" si="2"/>
        <v>#VALUE!</v>
      </c>
    </row>
    <row r="13" spans="1:11" ht="15.75" x14ac:dyDescent="0.2">
      <c r="A13" s="50">
        <v>901</v>
      </c>
      <c r="B13" s="51" t="s">
        <v>735</v>
      </c>
      <c r="C13" s="36" t="s">
        <v>794</v>
      </c>
      <c r="D13" s="36" t="s">
        <v>794</v>
      </c>
      <c r="E13" s="36" t="e">
        <f t="shared" si="0"/>
        <v>#VALUE!</v>
      </c>
      <c r="F13" s="36" t="s">
        <v>794</v>
      </c>
      <c r="G13" s="36" t="s">
        <v>794</v>
      </c>
      <c r="H13" s="36" t="e">
        <f t="shared" si="1"/>
        <v>#VALUE!</v>
      </c>
      <c r="I13" s="36" t="s">
        <v>794</v>
      </c>
      <c r="J13" s="36" t="s">
        <v>794</v>
      </c>
      <c r="K13" s="45" t="e">
        <f t="shared" si="2"/>
        <v>#VALUE!</v>
      </c>
    </row>
    <row r="14" spans="1:11" ht="31.5" x14ac:dyDescent="0.2">
      <c r="A14" s="50">
        <v>950</v>
      </c>
      <c r="B14" s="51" t="s">
        <v>736</v>
      </c>
      <c r="C14" s="36">
        <v>0</v>
      </c>
      <c r="D14" s="36">
        <v>2</v>
      </c>
      <c r="E14" s="36">
        <f t="shared" si="0"/>
        <v>0</v>
      </c>
      <c r="F14" s="36">
        <v>0</v>
      </c>
      <c r="G14" s="36">
        <v>2</v>
      </c>
      <c r="H14" s="36">
        <f t="shared" si="1"/>
        <v>0</v>
      </c>
      <c r="I14" s="36">
        <v>0</v>
      </c>
      <c r="J14" s="36">
        <v>3</v>
      </c>
      <c r="K14" s="45">
        <f t="shared" si="2"/>
        <v>0</v>
      </c>
    </row>
    <row r="15" spans="1:11" ht="31.5" x14ac:dyDescent="0.2">
      <c r="A15" s="50">
        <v>951</v>
      </c>
      <c r="B15" s="51" t="s">
        <v>737</v>
      </c>
      <c r="C15" s="36">
        <v>0</v>
      </c>
      <c r="D15" s="36">
        <v>1</v>
      </c>
      <c r="E15" s="36">
        <f t="shared" si="0"/>
        <v>0</v>
      </c>
      <c r="F15" s="36">
        <v>0</v>
      </c>
      <c r="G15" s="36">
        <v>1</v>
      </c>
      <c r="H15" s="36">
        <f t="shared" si="1"/>
        <v>0</v>
      </c>
      <c r="I15" s="36">
        <v>1</v>
      </c>
      <c r="J15" s="36">
        <v>1</v>
      </c>
      <c r="K15" s="45">
        <f t="shared" si="2"/>
        <v>100</v>
      </c>
    </row>
    <row r="16" spans="1:11" ht="31.5" x14ac:dyDescent="0.2">
      <c r="A16" s="50">
        <v>952</v>
      </c>
      <c r="B16" s="51" t="s">
        <v>738</v>
      </c>
      <c r="C16" s="36">
        <v>0</v>
      </c>
      <c r="D16" s="36">
        <v>1</v>
      </c>
      <c r="E16" s="36">
        <f t="shared" si="0"/>
        <v>0</v>
      </c>
      <c r="F16" s="36">
        <v>0</v>
      </c>
      <c r="G16" s="36">
        <v>1</v>
      </c>
      <c r="H16" s="36">
        <f t="shared" si="1"/>
        <v>0</v>
      </c>
      <c r="I16" s="36">
        <v>0</v>
      </c>
      <c r="J16" s="36">
        <v>1</v>
      </c>
      <c r="K16" s="45">
        <f t="shared" si="2"/>
        <v>0</v>
      </c>
    </row>
    <row r="18" spans="1:11" ht="12.75" customHeight="1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2.75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5">
      <c r="B20" s="65"/>
    </row>
    <row r="21" spans="1:11" x14ac:dyDescent="0.25">
      <c r="B21" s="66"/>
    </row>
    <row r="22" spans="1:11" x14ac:dyDescent="0.25">
      <c r="B22" s="66"/>
    </row>
    <row r="23" spans="1:11" x14ac:dyDescent="0.25">
      <c r="B23" s="66"/>
    </row>
  </sheetData>
  <autoFilter ref="A3:Q16">
    <filterColumn colId="3" hiddenButton="1" showButton="0"/>
    <filterColumn colId="6" hiddenButton="1" showButton="0"/>
    <filterColumn colId="9" hiddenButton="1" showButton="0"/>
  </autoFilter>
  <mergeCells count="7">
    <mergeCell ref="A1:K1"/>
    <mergeCell ref="A2:K2"/>
    <mergeCell ref="A3:A4"/>
    <mergeCell ref="B3:B4"/>
    <mergeCell ref="C3:E3"/>
    <mergeCell ref="F3:H3"/>
    <mergeCell ref="I3:K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G10" sqref="G10"/>
    </sheetView>
  </sheetViews>
  <sheetFormatPr defaultRowHeight="15" x14ac:dyDescent="0.25"/>
  <cols>
    <col min="1" max="1" width="7.42578125" customWidth="1"/>
    <col min="2" max="2" width="44.5703125" style="2" customWidth="1"/>
    <col min="3" max="3" width="20.42578125" customWidth="1"/>
    <col min="4" max="4" width="13.42578125" customWidth="1"/>
    <col min="5" max="5" width="17.5703125" customWidth="1"/>
    <col min="6" max="6" width="16.7109375" customWidth="1"/>
    <col min="7" max="7" width="15.85546875" customWidth="1"/>
    <col min="8" max="8" width="13.140625" customWidth="1"/>
    <col min="9" max="9" width="14.140625" customWidth="1"/>
    <col min="10" max="10" width="9.28515625" customWidth="1"/>
  </cols>
  <sheetData>
    <row r="1" spans="1:9" ht="39.75" customHeight="1" x14ac:dyDescent="0.2">
      <c r="A1" s="70" t="s">
        <v>803</v>
      </c>
      <c r="B1" s="70"/>
      <c r="C1" s="70"/>
      <c r="D1" s="70"/>
      <c r="E1" s="70"/>
      <c r="F1" s="70"/>
      <c r="G1" s="70"/>
      <c r="H1" s="70"/>
      <c r="I1" s="70"/>
    </row>
    <row r="2" spans="1:9" ht="19.5" customHeight="1" thickBot="1" x14ac:dyDescent="0.25">
      <c r="A2" s="71"/>
      <c r="B2" s="72"/>
      <c r="C2" s="71"/>
      <c r="D2" s="72"/>
      <c r="E2" s="72"/>
      <c r="F2" s="72"/>
      <c r="G2" s="72"/>
      <c r="H2" s="72"/>
      <c r="I2" s="72"/>
    </row>
    <row r="3" spans="1:9" ht="165.75" customHeight="1" thickTop="1" thickBot="1" x14ac:dyDescent="0.25">
      <c r="A3" s="73" t="s">
        <v>726</v>
      </c>
      <c r="B3" s="77" t="s">
        <v>783</v>
      </c>
      <c r="C3" s="73" t="s">
        <v>804</v>
      </c>
      <c r="D3" s="75" t="s">
        <v>750</v>
      </c>
      <c r="E3" s="76"/>
      <c r="F3" s="75" t="s">
        <v>784</v>
      </c>
      <c r="G3" s="76"/>
      <c r="H3" s="75" t="s">
        <v>751</v>
      </c>
      <c r="I3" s="76"/>
    </row>
    <row r="4" spans="1:9" ht="43.5" customHeight="1" thickTop="1" thickBot="1" x14ac:dyDescent="0.25">
      <c r="A4" s="74"/>
      <c r="B4" s="78"/>
      <c r="C4" s="74"/>
      <c r="D4" s="21" t="s">
        <v>756</v>
      </c>
      <c r="E4" s="4" t="s">
        <v>740</v>
      </c>
      <c r="F4" s="21" t="s">
        <v>739</v>
      </c>
      <c r="G4" s="4" t="s">
        <v>740</v>
      </c>
      <c r="H4" s="21" t="s">
        <v>739</v>
      </c>
      <c r="I4" s="4" t="s">
        <v>740</v>
      </c>
    </row>
    <row r="5" spans="1:9" ht="15.75" x14ac:dyDescent="0.2">
      <c r="A5" s="7">
        <v>482</v>
      </c>
      <c r="B5" s="22" t="s">
        <v>728</v>
      </c>
      <c r="C5" s="39">
        <f>(0.35*E5)+(0.35*G5)+(0.3*I5)</f>
        <v>2</v>
      </c>
      <c r="D5" s="5" t="e">
        <f>'расчет показателей гр4'!E5</f>
        <v>#VALUE!</v>
      </c>
      <c r="E5" s="29">
        <v>2</v>
      </c>
      <c r="F5" s="5" t="e">
        <f>'расчет показателей гр4'!H5</f>
        <v>#VALUE!</v>
      </c>
      <c r="G5" s="29">
        <v>2</v>
      </c>
      <c r="H5" s="5" t="e">
        <f>'расчет показателей гр4'!K5</f>
        <v>#VALUE!</v>
      </c>
      <c r="I5" s="29">
        <v>2</v>
      </c>
    </row>
    <row r="6" spans="1:9" ht="15.75" x14ac:dyDescent="0.2">
      <c r="A6" s="8">
        <v>703</v>
      </c>
      <c r="B6" s="23" t="s">
        <v>729</v>
      </c>
      <c r="C6" s="39">
        <f t="shared" ref="C6:C15" si="0">(0.35*E6)+(0.35*G6)+(0.3*I6)</f>
        <v>2</v>
      </c>
      <c r="D6" s="5" t="e">
        <f>'расчет показателей гр4'!E6</f>
        <v>#VALUE!</v>
      </c>
      <c r="E6" s="29">
        <v>2</v>
      </c>
      <c r="F6" s="5" t="e">
        <f>'расчет показателей гр4'!H6</f>
        <v>#VALUE!</v>
      </c>
      <c r="G6" s="40">
        <v>2</v>
      </c>
      <c r="H6" s="36" t="e">
        <f>'расчет показателей гр4'!K6</f>
        <v>#VALUE!</v>
      </c>
      <c r="I6" s="40">
        <v>2</v>
      </c>
    </row>
    <row r="7" spans="1:9" ht="15.75" x14ac:dyDescent="0.2">
      <c r="A7" s="8">
        <v>705</v>
      </c>
      <c r="B7" s="23" t="s">
        <v>730</v>
      </c>
      <c r="C7" s="39">
        <f t="shared" si="0"/>
        <v>2</v>
      </c>
      <c r="D7" s="5" t="e">
        <f>'расчет показателей гр4'!E7</f>
        <v>#VALUE!</v>
      </c>
      <c r="E7" s="29">
        <v>2</v>
      </c>
      <c r="F7" s="5" t="e">
        <f>'расчет показателей гр4'!H7</f>
        <v>#VALUE!</v>
      </c>
      <c r="G7" s="40">
        <v>2</v>
      </c>
      <c r="H7" s="36" t="e">
        <f>'расчет показателей гр4'!K7</f>
        <v>#VALUE!</v>
      </c>
      <c r="I7" s="40">
        <v>2</v>
      </c>
    </row>
    <row r="8" spans="1:9" ht="15.75" x14ac:dyDescent="0.2">
      <c r="A8" s="8">
        <v>706</v>
      </c>
      <c r="B8" s="23" t="s">
        <v>731</v>
      </c>
      <c r="C8" s="39">
        <f t="shared" si="0"/>
        <v>3.95</v>
      </c>
      <c r="D8" s="32">
        <f>'расчет показателей гр4'!E8</f>
        <v>0</v>
      </c>
      <c r="E8" s="29">
        <v>5</v>
      </c>
      <c r="F8" s="5">
        <f>'расчет показателей гр4'!H8</f>
        <v>0</v>
      </c>
      <c r="G8" s="40">
        <v>2</v>
      </c>
      <c r="H8" s="36">
        <f>'расчет показателей гр4'!K8</f>
        <v>100</v>
      </c>
      <c r="I8" s="40">
        <v>5</v>
      </c>
    </row>
    <row r="9" spans="1:9" ht="15.75" x14ac:dyDescent="0.2">
      <c r="A9" s="8">
        <v>707</v>
      </c>
      <c r="B9" s="23" t="s">
        <v>732</v>
      </c>
      <c r="C9" s="39">
        <f t="shared" si="0"/>
        <v>2.5499999999999998</v>
      </c>
      <c r="D9" s="32">
        <f>'расчет показателей гр4'!E9</f>
        <v>0.19</v>
      </c>
      <c r="E9" s="29">
        <v>1</v>
      </c>
      <c r="F9" s="5">
        <f>'расчет показателей гр4'!H9</f>
        <v>0</v>
      </c>
      <c r="G9" s="40">
        <v>2</v>
      </c>
      <c r="H9" s="36">
        <f>'расчет показателей гр4'!K9</f>
        <v>100</v>
      </c>
      <c r="I9" s="40">
        <v>5</v>
      </c>
    </row>
    <row r="10" spans="1:9" ht="15.75" x14ac:dyDescent="0.2">
      <c r="A10" s="8">
        <v>708</v>
      </c>
      <c r="B10" s="23" t="s">
        <v>733</v>
      </c>
      <c r="C10" s="39">
        <f t="shared" si="0"/>
        <v>1.7</v>
      </c>
      <c r="D10" s="5" t="e">
        <f>'расчет показателей гр4'!E10</f>
        <v>#VALUE!</v>
      </c>
      <c r="E10" s="29">
        <v>2</v>
      </c>
      <c r="F10" s="5" t="e">
        <f>'расчет показателей гр4'!H10</f>
        <v>#VALUE!</v>
      </c>
      <c r="G10" s="40">
        <v>2</v>
      </c>
      <c r="H10" s="36">
        <f>'расчет показателей гр4'!K10</f>
        <v>0</v>
      </c>
      <c r="I10" s="40">
        <v>1</v>
      </c>
    </row>
    <row r="11" spans="1:9" ht="31.5" x14ac:dyDescent="0.2">
      <c r="A11" s="8">
        <v>709</v>
      </c>
      <c r="B11" s="23" t="s">
        <v>734</v>
      </c>
      <c r="C11" s="39">
        <f t="shared" si="0"/>
        <v>2.75</v>
      </c>
      <c r="D11" s="5">
        <f>'расчет показателей гр4'!E11</f>
        <v>0</v>
      </c>
      <c r="E11" s="29">
        <v>5</v>
      </c>
      <c r="F11" s="5">
        <f>'расчет показателей гр4'!H11</f>
        <v>0</v>
      </c>
      <c r="G11" s="40">
        <v>2</v>
      </c>
      <c r="H11" s="36">
        <f>'расчет показателей гр4'!K11</f>
        <v>0</v>
      </c>
      <c r="I11" s="40">
        <v>1</v>
      </c>
    </row>
    <row r="12" spans="1:9" ht="31.5" x14ac:dyDescent="0.2">
      <c r="A12" s="8">
        <v>900</v>
      </c>
      <c r="B12" s="23" t="s">
        <v>755</v>
      </c>
      <c r="C12" s="39">
        <f t="shared" si="0"/>
        <v>2</v>
      </c>
      <c r="D12" s="5" t="e">
        <f>'расчет показателей гр4'!E12</f>
        <v>#VALUE!</v>
      </c>
      <c r="E12" s="29">
        <v>2</v>
      </c>
      <c r="F12" s="5" t="e">
        <f>'расчет показателей гр4'!H12</f>
        <v>#VALUE!</v>
      </c>
      <c r="G12" s="40">
        <v>2</v>
      </c>
      <c r="H12" s="36" t="e">
        <f>'расчет показателей гр4'!K12</f>
        <v>#VALUE!</v>
      </c>
      <c r="I12" s="40">
        <v>2</v>
      </c>
    </row>
    <row r="13" spans="1:9" ht="15.75" x14ac:dyDescent="0.2">
      <c r="A13" s="8">
        <v>901</v>
      </c>
      <c r="B13" s="23" t="s">
        <v>735</v>
      </c>
      <c r="C13" s="39">
        <f t="shared" si="0"/>
        <v>2</v>
      </c>
      <c r="D13" s="5" t="e">
        <f>'расчет показателей гр4'!E13</f>
        <v>#VALUE!</v>
      </c>
      <c r="E13" s="29">
        <v>2</v>
      </c>
      <c r="F13" s="5" t="e">
        <f>'расчет показателей гр4'!H13</f>
        <v>#VALUE!</v>
      </c>
      <c r="G13" s="40">
        <v>2</v>
      </c>
      <c r="H13" s="36" t="e">
        <f>'расчет показателей гр4'!K13</f>
        <v>#VALUE!</v>
      </c>
      <c r="I13" s="40">
        <v>2</v>
      </c>
    </row>
    <row r="14" spans="1:9" ht="31.5" x14ac:dyDescent="0.2">
      <c r="A14" s="8">
        <v>950</v>
      </c>
      <c r="B14" s="23" t="s">
        <v>736</v>
      </c>
      <c r="C14" s="39">
        <f t="shared" si="0"/>
        <v>2.75</v>
      </c>
      <c r="D14" s="5">
        <f>'расчет показателей гр4'!E14</f>
        <v>0</v>
      </c>
      <c r="E14" s="29">
        <v>5</v>
      </c>
      <c r="F14" s="5">
        <f>'расчет показателей гр4'!H14</f>
        <v>0</v>
      </c>
      <c r="G14" s="40">
        <v>2</v>
      </c>
      <c r="H14" s="36">
        <f>'расчет показателей гр4'!K14</f>
        <v>0</v>
      </c>
      <c r="I14" s="40">
        <v>1</v>
      </c>
    </row>
    <row r="15" spans="1:9" ht="31.5" x14ac:dyDescent="0.2">
      <c r="A15" s="8">
        <v>951</v>
      </c>
      <c r="B15" s="23" t="s">
        <v>737</v>
      </c>
      <c r="C15" s="39">
        <f t="shared" si="0"/>
        <v>3.95</v>
      </c>
      <c r="D15" s="5">
        <f>'расчет показателей гр4'!E15</f>
        <v>0</v>
      </c>
      <c r="E15" s="29">
        <v>5</v>
      </c>
      <c r="F15" s="36">
        <f>'расчет показателей гр4'!H15</f>
        <v>0</v>
      </c>
      <c r="G15" s="40">
        <v>2</v>
      </c>
      <c r="H15" s="36">
        <f>'расчет показателей гр4'!K15</f>
        <v>100</v>
      </c>
      <c r="I15" s="40">
        <v>5</v>
      </c>
    </row>
    <row r="16" spans="1:9" s="52" customFormat="1" ht="31.5" x14ac:dyDescent="0.2">
      <c r="A16" s="50">
        <v>952</v>
      </c>
      <c r="B16" s="51" t="s">
        <v>738</v>
      </c>
      <c r="C16" s="53">
        <f>(0.35*E16)+(0.35*G16)+(0.3*I16)</f>
        <v>2.75</v>
      </c>
      <c r="D16" s="36">
        <f>'расчет показателей гр4'!E16</f>
        <v>0</v>
      </c>
      <c r="E16" s="40">
        <v>5</v>
      </c>
      <c r="F16" s="36">
        <f>'расчет показателей гр4'!H16</f>
        <v>0</v>
      </c>
      <c r="G16" s="40">
        <v>2</v>
      </c>
      <c r="H16" s="36">
        <f>'расчет показателей гр4'!K16</f>
        <v>0</v>
      </c>
      <c r="I16" s="40">
        <v>1</v>
      </c>
    </row>
    <row r="17" spans="1:9" x14ac:dyDescent="0.25">
      <c r="G17" s="52"/>
      <c r="H17" s="52"/>
      <c r="I17" s="52"/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I23"/>
  <sheetViews>
    <sheetView zoomScale="90" zoomScaleNormal="90" workbookViewId="0">
      <pane xSplit="2" ySplit="3" topLeftCell="C5" activePane="bottomRight" state="frozen"/>
      <selection activeCell="K29" sqref="K29"/>
      <selection pane="topRight" activeCell="K29" sqref="K29"/>
      <selection pane="bottomLeft" activeCell="K29" sqref="K29"/>
      <selection pane="bottomRight" activeCell="C10" sqref="C10"/>
    </sheetView>
  </sheetViews>
  <sheetFormatPr defaultRowHeight="15" x14ac:dyDescent="0.25"/>
  <cols>
    <col min="1" max="1" width="7.42578125" customWidth="1"/>
    <col min="2" max="2" width="44.5703125" style="2" customWidth="1"/>
    <col min="3" max="4" width="20.140625" customWidth="1"/>
    <col min="5" max="5" width="12.7109375" customWidth="1"/>
    <col min="6" max="6" width="21.140625" customWidth="1"/>
    <col min="7" max="7" width="14.42578125" customWidth="1"/>
    <col min="8" max="8" width="14.5703125" customWidth="1"/>
    <col min="9" max="9" width="14.140625" customWidth="1"/>
    <col min="10" max="10" width="9.28515625" customWidth="1"/>
  </cols>
  <sheetData>
    <row r="1" spans="1:9" ht="39.75" customHeight="1" x14ac:dyDescent="0.2">
      <c r="A1" s="70" t="s">
        <v>805</v>
      </c>
      <c r="B1" s="70"/>
      <c r="C1" s="70"/>
      <c r="D1" s="70"/>
      <c r="E1" s="70"/>
      <c r="F1" s="70"/>
      <c r="G1" s="70"/>
      <c r="H1" s="70"/>
      <c r="I1" s="70"/>
    </row>
    <row r="2" spans="1:9" ht="19.5" customHeight="1" thickBot="1" x14ac:dyDescent="0.25">
      <c r="A2" s="71"/>
      <c r="B2" s="71"/>
      <c r="C2" s="71"/>
      <c r="D2" s="71"/>
      <c r="E2" s="71"/>
      <c r="F2" s="71"/>
      <c r="G2" s="72"/>
      <c r="H2" s="72"/>
      <c r="I2" s="72"/>
    </row>
    <row r="3" spans="1:9" ht="301.5" customHeight="1" thickTop="1" thickBot="1" x14ac:dyDescent="0.25">
      <c r="A3" s="73" t="s">
        <v>726</v>
      </c>
      <c r="B3" s="73" t="s">
        <v>783</v>
      </c>
      <c r="C3" s="86" t="s">
        <v>748</v>
      </c>
      <c r="D3" s="86"/>
      <c r="E3" s="87"/>
      <c r="F3" s="28" t="s">
        <v>787</v>
      </c>
      <c r="G3" s="75" t="s">
        <v>749</v>
      </c>
      <c r="H3" s="75"/>
      <c r="I3" s="76"/>
    </row>
    <row r="4" spans="1:9" ht="189.75" customHeight="1" thickTop="1" thickBot="1" x14ac:dyDescent="0.25">
      <c r="A4" s="74"/>
      <c r="B4" s="74"/>
      <c r="C4" s="27" t="s">
        <v>769</v>
      </c>
      <c r="D4" s="27" t="s">
        <v>770</v>
      </c>
      <c r="E4" s="27" t="s">
        <v>756</v>
      </c>
      <c r="F4" s="27" t="s">
        <v>771</v>
      </c>
      <c r="G4" s="21" t="s">
        <v>772</v>
      </c>
      <c r="H4" s="21" t="s">
        <v>773</v>
      </c>
      <c r="I4" s="21" t="s">
        <v>756</v>
      </c>
    </row>
    <row r="5" spans="1:9" ht="20.25" customHeight="1" x14ac:dyDescent="0.2">
      <c r="A5" s="7">
        <v>482</v>
      </c>
      <c r="B5" s="22" t="s">
        <v>728</v>
      </c>
      <c r="C5" s="5" t="s">
        <v>794</v>
      </c>
      <c r="D5" s="5" t="s">
        <v>794</v>
      </c>
      <c r="E5" s="5" t="e">
        <f>C5/D5</f>
        <v>#VALUE!</v>
      </c>
      <c r="F5" s="5" t="s">
        <v>794</v>
      </c>
      <c r="G5" s="5">
        <v>2</v>
      </c>
      <c r="H5" s="5">
        <v>2</v>
      </c>
      <c r="I5" s="5">
        <f>G5/H5</f>
        <v>1</v>
      </c>
    </row>
    <row r="6" spans="1:9" ht="19.5" customHeight="1" x14ac:dyDescent="0.2">
      <c r="A6" s="8">
        <v>703</v>
      </c>
      <c r="B6" s="23" t="s">
        <v>729</v>
      </c>
      <c r="C6" s="5" t="s">
        <v>794</v>
      </c>
      <c r="D6" s="5" t="s">
        <v>794</v>
      </c>
      <c r="E6" s="33" t="e">
        <f t="shared" ref="E6:E16" si="0">C6/D6</f>
        <v>#VALUE!</v>
      </c>
      <c r="F6" s="5" t="s">
        <v>794</v>
      </c>
      <c r="G6" s="5">
        <v>2</v>
      </c>
      <c r="H6" s="5">
        <v>2</v>
      </c>
      <c r="I6" s="33">
        <f t="shared" ref="I6:I15" si="1">G6/H6</f>
        <v>1</v>
      </c>
    </row>
    <row r="7" spans="1:9" ht="18" customHeight="1" x14ac:dyDescent="0.2">
      <c r="A7" s="8">
        <v>705</v>
      </c>
      <c r="B7" s="23" t="s">
        <v>730</v>
      </c>
      <c r="C7" s="20" t="s">
        <v>794</v>
      </c>
      <c r="D7" s="20" t="s">
        <v>794</v>
      </c>
      <c r="E7" s="33" t="e">
        <f t="shared" si="0"/>
        <v>#VALUE!</v>
      </c>
      <c r="F7" s="5" t="s">
        <v>794</v>
      </c>
      <c r="G7" s="5">
        <v>2</v>
      </c>
      <c r="H7" s="5">
        <v>2</v>
      </c>
      <c r="I7" s="33">
        <f t="shared" si="1"/>
        <v>1</v>
      </c>
    </row>
    <row r="8" spans="1:9" ht="15.75" x14ac:dyDescent="0.2">
      <c r="A8" s="8">
        <v>706</v>
      </c>
      <c r="B8" s="23" t="s">
        <v>731</v>
      </c>
      <c r="C8" s="5">
        <v>4</v>
      </c>
      <c r="D8" s="5">
        <v>4</v>
      </c>
      <c r="E8" s="33">
        <f t="shared" si="0"/>
        <v>1</v>
      </c>
      <c r="F8" s="5" t="s">
        <v>794</v>
      </c>
      <c r="G8" s="5">
        <v>2</v>
      </c>
      <c r="H8" s="5">
        <v>2</v>
      </c>
      <c r="I8" s="33">
        <f t="shared" si="1"/>
        <v>1</v>
      </c>
    </row>
    <row r="9" spans="1:9" ht="19.5" customHeight="1" x14ac:dyDescent="0.2">
      <c r="A9" s="8">
        <v>707</v>
      </c>
      <c r="B9" s="23" t="s">
        <v>732</v>
      </c>
      <c r="C9" s="5">
        <v>5</v>
      </c>
      <c r="D9" s="5">
        <v>5</v>
      </c>
      <c r="E9" s="33">
        <f t="shared" si="0"/>
        <v>1</v>
      </c>
      <c r="F9" s="5">
        <v>1</v>
      </c>
      <c r="G9" s="5">
        <v>2</v>
      </c>
      <c r="H9" s="5">
        <v>2</v>
      </c>
      <c r="I9" s="33">
        <f t="shared" si="1"/>
        <v>1</v>
      </c>
    </row>
    <row r="10" spans="1:9" ht="21.75" customHeight="1" x14ac:dyDescent="0.2">
      <c r="A10" s="8">
        <v>708</v>
      </c>
      <c r="B10" s="23" t="s">
        <v>733</v>
      </c>
      <c r="C10" s="5" t="s">
        <v>794</v>
      </c>
      <c r="D10" s="5" t="s">
        <v>794</v>
      </c>
      <c r="E10" s="33" t="e">
        <f t="shared" si="0"/>
        <v>#VALUE!</v>
      </c>
      <c r="F10" s="5" t="s">
        <v>794</v>
      </c>
      <c r="G10" s="5">
        <v>2</v>
      </c>
      <c r="H10" s="5">
        <v>2</v>
      </c>
      <c r="I10" s="33">
        <f t="shared" si="1"/>
        <v>1</v>
      </c>
    </row>
    <row r="11" spans="1:9" ht="31.5" x14ac:dyDescent="0.2">
      <c r="A11" s="8">
        <v>709</v>
      </c>
      <c r="B11" s="23" t="s">
        <v>734</v>
      </c>
      <c r="C11" s="5">
        <v>0</v>
      </c>
      <c r="D11" s="5">
        <v>0</v>
      </c>
      <c r="E11" s="33" t="e">
        <f t="shared" si="0"/>
        <v>#DIV/0!</v>
      </c>
      <c r="F11" s="5" t="s">
        <v>794</v>
      </c>
      <c r="G11" s="5">
        <v>0</v>
      </c>
      <c r="H11" s="5">
        <v>0</v>
      </c>
      <c r="I11" s="33" t="e">
        <f t="shared" si="1"/>
        <v>#DIV/0!</v>
      </c>
    </row>
    <row r="12" spans="1:9" ht="31.5" x14ac:dyDescent="0.2">
      <c r="A12" s="8">
        <v>900</v>
      </c>
      <c r="B12" s="23" t="s">
        <v>755</v>
      </c>
      <c r="C12" s="5" t="s">
        <v>794</v>
      </c>
      <c r="D12" s="5" t="s">
        <v>794</v>
      </c>
      <c r="E12" s="33" t="e">
        <f t="shared" si="0"/>
        <v>#VALUE!</v>
      </c>
      <c r="F12" s="5" t="s">
        <v>794</v>
      </c>
      <c r="G12" s="5">
        <v>2</v>
      </c>
      <c r="H12" s="5">
        <v>2</v>
      </c>
      <c r="I12" s="33">
        <f t="shared" si="1"/>
        <v>1</v>
      </c>
    </row>
    <row r="13" spans="1:9" ht="23.25" customHeight="1" x14ac:dyDescent="0.2">
      <c r="A13" s="8">
        <v>901</v>
      </c>
      <c r="B13" s="23" t="s">
        <v>735</v>
      </c>
      <c r="C13" s="5" t="s">
        <v>794</v>
      </c>
      <c r="D13" s="5" t="s">
        <v>794</v>
      </c>
      <c r="E13" s="33" t="e">
        <f t="shared" si="0"/>
        <v>#VALUE!</v>
      </c>
      <c r="F13" s="5" t="s">
        <v>794</v>
      </c>
      <c r="G13" s="5">
        <v>2</v>
      </c>
      <c r="H13" s="5">
        <v>2</v>
      </c>
      <c r="I13" s="33">
        <f t="shared" si="1"/>
        <v>1</v>
      </c>
    </row>
    <row r="14" spans="1:9" ht="31.5" x14ac:dyDescent="0.2">
      <c r="A14" s="8">
        <v>950</v>
      </c>
      <c r="B14" s="23" t="s">
        <v>736</v>
      </c>
      <c r="C14" s="5">
        <v>0</v>
      </c>
      <c r="D14" s="5">
        <v>0</v>
      </c>
      <c r="E14" s="33" t="e">
        <f t="shared" si="0"/>
        <v>#DIV/0!</v>
      </c>
      <c r="F14" s="5" t="s">
        <v>794</v>
      </c>
      <c r="G14" s="5">
        <v>1</v>
      </c>
      <c r="H14" s="5">
        <v>1</v>
      </c>
      <c r="I14" s="33">
        <f t="shared" si="1"/>
        <v>1</v>
      </c>
    </row>
    <row r="15" spans="1:9" ht="31.5" x14ac:dyDescent="0.2">
      <c r="A15" s="8">
        <v>951</v>
      </c>
      <c r="B15" s="23" t="s">
        <v>737</v>
      </c>
      <c r="C15" s="5">
        <v>15</v>
      </c>
      <c r="D15" s="5">
        <v>15</v>
      </c>
      <c r="E15" s="33">
        <f t="shared" si="0"/>
        <v>1</v>
      </c>
      <c r="F15" s="5" t="s">
        <v>794</v>
      </c>
      <c r="G15" s="5">
        <v>2</v>
      </c>
      <c r="H15" s="5">
        <v>2</v>
      </c>
      <c r="I15" s="33">
        <f t="shared" si="1"/>
        <v>1</v>
      </c>
    </row>
    <row r="16" spans="1:9" s="52" customFormat="1" ht="31.5" customHeight="1" x14ac:dyDescent="0.2">
      <c r="A16" s="50">
        <v>952</v>
      </c>
      <c r="B16" s="51" t="s">
        <v>738</v>
      </c>
      <c r="C16" s="36">
        <v>0</v>
      </c>
      <c r="D16" s="36">
        <v>0</v>
      </c>
      <c r="E16" s="45" t="e">
        <f t="shared" si="0"/>
        <v>#DIV/0!</v>
      </c>
      <c r="F16" s="36" t="s">
        <v>794</v>
      </c>
      <c r="G16" s="36">
        <v>2</v>
      </c>
      <c r="H16" s="36">
        <v>2</v>
      </c>
      <c r="I16" s="45">
        <f>G16/H16</f>
        <v>1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>
    <filterColumn colId="3" hiddenButton="1" showButton="0"/>
    <filterColumn colId="7" hiddenButton="1" showButton="0"/>
  </autoFilter>
  <mergeCells count="6">
    <mergeCell ref="A1:I1"/>
    <mergeCell ref="A2:I2"/>
    <mergeCell ref="A3:A4"/>
    <mergeCell ref="B3:B4"/>
    <mergeCell ref="C3:E3"/>
    <mergeCell ref="G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J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H11" sqref="H11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6.7109375" customWidth="1"/>
    <col min="7" max="7" width="16.85546875" customWidth="1"/>
    <col min="8" max="8" width="13.140625" customWidth="1"/>
    <col min="9" max="9" width="14.140625" customWidth="1"/>
    <col min="10" max="10" width="9.28515625" customWidth="1"/>
  </cols>
  <sheetData>
    <row r="1" spans="1:10" ht="39.75" customHeight="1" x14ac:dyDescent="0.2">
      <c r="A1" s="70" t="s">
        <v>806</v>
      </c>
      <c r="B1" s="70"/>
      <c r="C1" s="70"/>
      <c r="D1" s="70"/>
      <c r="E1" s="70"/>
      <c r="F1" s="70"/>
      <c r="G1" s="70"/>
      <c r="H1" s="70"/>
      <c r="I1" s="70"/>
    </row>
    <row r="2" spans="1:10" ht="19.5" customHeight="1" thickBot="1" x14ac:dyDescent="0.25">
      <c r="A2" s="71"/>
      <c r="B2" s="72"/>
      <c r="C2" s="71"/>
      <c r="D2" s="72"/>
      <c r="E2" s="72"/>
      <c r="F2" s="72"/>
      <c r="G2" s="72"/>
      <c r="H2" s="72"/>
      <c r="I2" s="72"/>
    </row>
    <row r="3" spans="1:10" ht="165.75" customHeight="1" thickTop="1" thickBot="1" x14ac:dyDescent="0.25">
      <c r="A3" s="73" t="s">
        <v>726</v>
      </c>
      <c r="B3" s="77" t="s">
        <v>783</v>
      </c>
      <c r="C3" s="73" t="s">
        <v>807</v>
      </c>
      <c r="D3" s="75" t="s">
        <v>748</v>
      </c>
      <c r="E3" s="76"/>
      <c r="F3" s="75" t="s">
        <v>787</v>
      </c>
      <c r="G3" s="76"/>
      <c r="H3" s="75" t="s">
        <v>749</v>
      </c>
      <c r="I3" s="76"/>
    </row>
    <row r="4" spans="1:10" ht="43.5" customHeight="1" thickTop="1" thickBot="1" x14ac:dyDescent="0.25">
      <c r="A4" s="74"/>
      <c r="B4" s="78"/>
      <c r="C4" s="74"/>
      <c r="D4" s="21" t="s">
        <v>756</v>
      </c>
      <c r="E4" s="4" t="s">
        <v>740</v>
      </c>
      <c r="F4" s="21" t="s">
        <v>756</v>
      </c>
      <c r="G4" s="4" t="s">
        <v>740</v>
      </c>
      <c r="H4" s="21" t="s">
        <v>756</v>
      </c>
      <c r="I4" s="4" t="s">
        <v>740</v>
      </c>
    </row>
    <row r="5" spans="1:10" ht="20.25" customHeight="1" x14ac:dyDescent="0.2">
      <c r="A5" s="7">
        <v>482</v>
      </c>
      <c r="B5" s="22" t="s">
        <v>728</v>
      </c>
      <c r="C5" s="39">
        <f>(0.5*E5)+(0.3*G5)+(0.2*I5)</f>
        <v>2.6</v>
      </c>
      <c r="D5" s="5" t="e">
        <f>'расчет показателей гр3'!E5</f>
        <v>#VALUE!</v>
      </c>
      <c r="E5" s="29">
        <v>2</v>
      </c>
      <c r="F5" s="5" t="str">
        <f>'расчет показателей гр3'!F5</f>
        <v>х</v>
      </c>
      <c r="G5" s="29">
        <v>2</v>
      </c>
      <c r="H5" s="5">
        <f>'расчет показателей гр3'!I5</f>
        <v>1</v>
      </c>
      <c r="I5" s="29">
        <v>5</v>
      </c>
      <c r="J5" s="43"/>
    </row>
    <row r="6" spans="1:10" ht="19.5" customHeight="1" x14ac:dyDescent="0.2">
      <c r="A6" s="8">
        <v>703</v>
      </c>
      <c r="B6" s="23" t="s">
        <v>729</v>
      </c>
      <c r="C6" s="39">
        <f t="shared" ref="C6:C16" si="0">(0.5*E6)+(0.3*G6)+(0.2*I6)</f>
        <v>2.6</v>
      </c>
      <c r="D6" s="5" t="e">
        <f>'расчет показателей гр3'!E6</f>
        <v>#VALUE!</v>
      </c>
      <c r="E6" s="29">
        <v>2</v>
      </c>
      <c r="F6" s="5" t="str">
        <f>'расчет показателей гр3'!F6</f>
        <v>х</v>
      </c>
      <c r="G6" s="29">
        <v>2</v>
      </c>
      <c r="H6" s="5">
        <f>'расчет показателей гр3'!I6</f>
        <v>1</v>
      </c>
      <c r="I6" s="29">
        <v>5</v>
      </c>
      <c r="J6" s="43"/>
    </row>
    <row r="7" spans="1:10" ht="18" customHeight="1" x14ac:dyDescent="0.2">
      <c r="A7" s="8">
        <v>705</v>
      </c>
      <c r="B7" s="23" t="s">
        <v>730</v>
      </c>
      <c r="C7" s="39">
        <f t="shared" si="0"/>
        <v>2.6</v>
      </c>
      <c r="D7" s="5" t="e">
        <f>'расчет показателей гр3'!E7</f>
        <v>#VALUE!</v>
      </c>
      <c r="E7" s="30">
        <v>2</v>
      </c>
      <c r="F7" s="5" t="str">
        <f>'расчет показателей гр3'!F7</f>
        <v>х</v>
      </c>
      <c r="G7" s="30">
        <v>2</v>
      </c>
      <c r="H7" s="5">
        <f>'расчет показателей гр3'!I7</f>
        <v>1</v>
      </c>
      <c r="I7" s="29">
        <v>5</v>
      </c>
      <c r="J7" s="43"/>
    </row>
    <row r="8" spans="1:10" ht="15.75" x14ac:dyDescent="0.2">
      <c r="A8" s="8">
        <v>706</v>
      </c>
      <c r="B8" s="23" t="s">
        <v>731</v>
      </c>
      <c r="C8" s="39">
        <f t="shared" si="0"/>
        <v>4.0999999999999996</v>
      </c>
      <c r="D8" s="5">
        <f>'расчет показателей гр3'!E8</f>
        <v>1</v>
      </c>
      <c r="E8" s="29">
        <v>5</v>
      </c>
      <c r="F8" s="5" t="str">
        <f>'расчет показателей гр3'!F8</f>
        <v>х</v>
      </c>
      <c r="G8" s="29">
        <v>2</v>
      </c>
      <c r="H8" s="5">
        <f>'расчет показателей гр3'!I8</f>
        <v>1</v>
      </c>
      <c r="I8" s="29">
        <v>5</v>
      </c>
      <c r="J8" s="43"/>
    </row>
    <row r="9" spans="1:10" ht="19.5" customHeight="1" x14ac:dyDescent="0.2">
      <c r="A9" s="8">
        <v>707</v>
      </c>
      <c r="B9" s="23" t="s">
        <v>732</v>
      </c>
      <c r="C9" s="39">
        <f t="shared" si="0"/>
        <v>3.5</v>
      </c>
      <c r="D9" s="5">
        <f>'расчет показателей гр3'!E9</f>
        <v>1</v>
      </c>
      <c r="E9" s="29">
        <v>5</v>
      </c>
      <c r="F9" s="5">
        <f>'расчет показателей гр3'!F9</f>
        <v>1</v>
      </c>
      <c r="G9" s="29">
        <v>0</v>
      </c>
      <c r="H9" s="5">
        <f>'расчет показателей гр3'!I9</f>
        <v>1</v>
      </c>
      <c r="I9" s="29">
        <v>5</v>
      </c>
      <c r="J9" s="43"/>
    </row>
    <row r="10" spans="1:10" ht="21.75" customHeight="1" x14ac:dyDescent="0.2">
      <c r="A10" s="8">
        <v>708</v>
      </c>
      <c r="B10" s="23" t="s">
        <v>733</v>
      </c>
      <c r="C10" s="39">
        <f t="shared" si="0"/>
        <v>2.6</v>
      </c>
      <c r="D10" s="5" t="e">
        <f>'расчет показателей гр3'!E10</f>
        <v>#VALUE!</v>
      </c>
      <c r="E10" s="29">
        <v>2</v>
      </c>
      <c r="F10" s="5" t="str">
        <f>'расчет показателей гр3'!F10</f>
        <v>х</v>
      </c>
      <c r="G10" s="29">
        <v>2</v>
      </c>
      <c r="H10" s="5">
        <f>'расчет показателей гр3'!I10</f>
        <v>1</v>
      </c>
      <c r="I10" s="29">
        <v>5</v>
      </c>
      <c r="J10" s="43"/>
    </row>
    <row r="11" spans="1:10" ht="31.5" x14ac:dyDescent="0.2">
      <c r="A11" s="8">
        <v>709</v>
      </c>
      <c r="B11" s="23" t="s">
        <v>734</v>
      </c>
      <c r="C11" s="39">
        <f t="shared" si="0"/>
        <v>1.3</v>
      </c>
      <c r="D11" s="5" t="e">
        <f>'расчет показателей гр3'!E11</f>
        <v>#DIV/0!</v>
      </c>
      <c r="E11" s="29">
        <v>1</v>
      </c>
      <c r="F11" s="5" t="str">
        <f>'расчет показателей гр3'!F11</f>
        <v>х</v>
      </c>
      <c r="G11" s="29">
        <v>2</v>
      </c>
      <c r="H11" s="5" t="e">
        <f>'расчет показателей гр3'!I11</f>
        <v>#DIV/0!</v>
      </c>
      <c r="I11" s="29">
        <v>1</v>
      </c>
      <c r="J11" s="43"/>
    </row>
    <row r="12" spans="1:10" ht="31.5" x14ac:dyDescent="0.2">
      <c r="A12" s="8">
        <v>900</v>
      </c>
      <c r="B12" s="23" t="s">
        <v>755</v>
      </c>
      <c r="C12" s="39">
        <f t="shared" si="0"/>
        <v>2.6</v>
      </c>
      <c r="D12" s="5" t="e">
        <f>'расчет показателей гр3'!E12</f>
        <v>#VALUE!</v>
      </c>
      <c r="E12" s="29">
        <v>2</v>
      </c>
      <c r="F12" s="5" t="str">
        <f>'расчет показателей гр3'!F12</f>
        <v>х</v>
      </c>
      <c r="G12" s="29">
        <v>2</v>
      </c>
      <c r="H12" s="5">
        <f>'расчет показателей гр3'!I12</f>
        <v>1</v>
      </c>
      <c r="I12" s="29">
        <v>5</v>
      </c>
      <c r="J12" s="43"/>
    </row>
    <row r="13" spans="1:10" ht="23.25" customHeight="1" x14ac:dyDescent="0.2">
      <c r="A13" s="8">
        <v>901</v>
      </c>
      <c r="B13" s="23" t="s">
        <v>735</v>
      </c>
      <c r="C13" s="39">
        <f t="shared" si="0"/>
        <v>2.6</v>
      </c>
      <c r="D13" s="5" t="e">
        <f>'расчет показателей гр3'!E13</f>
        <v>#VALUE!</v>
      </c>
      <c r="E13" s="29">
        <v>2</v>
      </c>
      <c r="F13" s="5" t="str">
        <f>'расчет показателей гр3'!F13</f>
        <v>х</v>
      </c>
      <c r="G13" s="29">
        <v>2</v>
      </c>
      <c r="H13" s="5">
        <f>'расчет показателей гр3'!I13</f>
        <v>1</v>
      </c>
      <c r="I13" s="29">
        <v>5</v>
      </c>
      <c r="J13" s="43"/>
    </row>
    <row r="14" spans="1:10" ht="31.5" x14ac:dyDescent="0.2">
      <c r="A14" s="8">
        <v>950</v>
      </c>
      <c r="B14" s="23" t="s">
        <v>736</v>
      </c>
      <c r="C14" s="39">
        <f t="shared" si="0"/>
        <v>2.1</v>
      </c>
      <c r="D14" s="5" t="e">
        <f>'расчет показателей гр3'!E14</f>
        <v>#DIV/0!</v>
      </c>
      <c r="E14" s="29">
        <v>1</v>
      </c>
      <c r="F14" s="5" t="str">
        <f>'расчет показателей гр3'!F14</f>
        <v>х</v>
      </c>
      <c r="G14" s="29">
        <v>2</v>
      </c>
      <c r="H14" s="5">
        <f>'расчет показателей гр3'!I14</f>
        <v>1</v>
      </c>
      <c r="I14" s="29">
        <v>5</v>
      </c>
      <c r="J14" s="43"/>
    </row>
    <row r="15" spans="1:10" ht="31.5" x14ac:dyDescent="0.2">
      <c r="A15" s="8">
        <v>951</v>
      </c>
      <c r="B15" s="23" t="s">
        <v>737</v>
      </c>
      <c r="C15" s="39">
        <f t="shared" si="0"/>
        <v>4.0999999999999996</v>
      </c>
      <c r="D15" s="5">
        <f>'расчет показателей гр3'!E15</f>
        <v>1</v>
      </c>
      <c r="E15" s="29">
        <v>5</v>
      </c>
      <c r="F15" s="5" t="str">
        <f>'расчет показателей гр3'!F15</f>
        <v>х</v>
      </c>
      <c r="G15" s="29">
        <v>2</v>
      </c>
      <c r="H15" s="5">
        <f>'расчет показателей гр3'!I15</f>
        <v>1</v>
      </c>
      <c r="I15" s="29">
        <v>5</v>
      </c>
      <c r="J15" s="43"/>
    </row>
    <row r="16" spans="1:10" ht="31.5" x14ac:dyDescent="0.2">
      <c r="A16" s="8">
        <v>952</v>
      </c>
      <c r="B16" s="23" t="s">
        <v>738</v>
      </c>
      <c r="C16" s="39">
        <f t="shared" si="0"/>
        <v>2.1</v>
      </c>
      <c r="D16" s="5" t="e">
        <f>'расчет показателей гр3'!E16</f>
        <v>#DIV/0!</v>
      </c>
      <c r="E16" s="29">
        <v>1</v>
      </c>
      <c r="F16" s="5" t="str">
        <f>'расчет показателей гр3'!F16</f>
        <v>х</v>
      </c>
      <c r="G16" s="29">
        <v>2</v>
      </c>
      <c r="H16" s="5">
        <f>'расчет показателей гр3'!I16</f>
        <v>1</v>
      </c>
      <c r="I16" s="29">
        <v>5</v>
      </c>
      <c r="J16" s="43"/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23"/>
  <sheetViews>
    <sheetView workbookViewId="0">
      <pane xSplit="2" ySplit="3" topLeftCell="C10" activePane="bottomRight" state="frozen"/>
      <selection activeCell="K29" sqref="K29"/>
      <selection pane="topRight" activeCell="K29" sqref="K29"/>
      <selection pane="bottomLeft" activeCell="K29" sqref="K29"/>
      <selection pane="bottomRight" activeCell="H16" sqref="H16"/>
    </sheetView>
  </sheetViews>
  <sheetFormatPr defaultRowHeight="15" x14ac:dyDescent="0.25"/>
  <cols>
    <col min="1" max="1" width="7.42578125" customWidth="1"/>
    <col min="2" max="2" width="44.5703125" style="2" customWidth="1"/>
    <col min="3" max="3" width="18.42578125" customWidth="1"/>
    <col min="4" max="4" width="19" customWidth="1"/>
    <col min="5" max="5" width="15.5703125" customWidth="1"/>
    <col min="6" max="7" width="17.42578125" customWidth="1"/>
    <col min="8" max="8" width="14.7109375" customWidth="1"/>
    <col min="9" max="9" width="17.85546875" customWidth="1"/>
    <col min="10" max="10" width="9.28515625" customWidth="1"/>
  </cols>
  <sheetData>
    <row r="1" spans="1:9" ht="39.75" customHeight="1" x14ac:dyDescent="0.2">
      <c r="A1" s="70" t="s">
        <v>808</v>
      </c>
      <c r="B1" s="70"/>
      <c r="C1" s="70"/>
      <c r="D1" s="70"/>
      <c r="E1" s="70"/>
      <c r="F1" s="70"/>
      <c r="G1" s="70"/>
      <c r="H1" s="70"/>
      <c r="I1" s="70"/>
    </row>
    <row r="2" spans="1:9" ht="19.5" customHeight="1" thickBot="1" x14ac:dyDescent="0.25">
      <c r="A2" s="71"/>
      <c r="B2" s="71"/>
      <c r="C2" s="72"/>
      <c r="D2" s="72"/>
      <c r="E2" s="72"/>
      <c r="F2" s="72"/>
      <c r="G2" s="72"/>
      <c r="H2" s="72"/>
      <c r="I2" s="71"/>
    </row>
    <row r="3" spans="1:9" ht="87.75" customHeight="1" thickTop="1" thickBot="1" x14ac:dyDescent="0.25">
      <c r="A3" s="73" t="s">
        <v>726</v>
      </c>
      <c r="B3" s="73" t="s">
        <v>783</v>
      </c>
      <c r="C3" s="77" t="s">
        <v>745</v>
      </c>
      <c r="D3" s="75"/>
      <c r="E3" s="76"/>
      <c r="F3" s="75" t="s">
        <v>746</v>
      </c>
      <c r="G3" s="75"/>
      <c r="H3" s="75"/>
      <c r="I3" s="25" t="s">
        <v>747</v>
      </c>
    </row>
    <row r="4" spans="1:9" ht="224.25" customHeight="1" thickTop="1" thickBot="1" x14ac:dyDescent="0.25">
      <c r="A4" s="74"/>
      <c r="B4" s="74"/>
      <c r="C4" s="31" t="s">
        <v>766</v>
      </c>
      <c r="D4" s="21" t="s">
        <v>767</v>
      </c>
      <c r="E4" s="21" t="s">
        <v>739</v>
      </c>
      <c r="F4" s="21" t="s">
        <v>778</v>
      </c>
      <c r="G4" s="21" t="s">
        <v>768</v>
      </c>
      <c r="H4" s="24" t="s">
        <v>756</v>
      </c>
      <c r="I4" s="26" t="s">
        <v>781</v>
      </c>
    </row>
    <row r="5" spans="1:9" ht="20.25" customHeight="1" x14ac:dyDescent="0.2">
      <c r="A5" s="7">
        <v>482</v>
      </c>
      <c r="B5" s="22" t="s">
        <v>728</v>
      </c>
      <c r="C5" s="46">
        <v>201.08</v>
      </c>
      <c r="D5" s="32">
        <v>190.97</v>
      </c>
      <c r="E5" s="5">
        <v>100</v>
      </c>
      <c r="F5" s="32">
        <v>658.25</v>
      </c>
      <c r="G5" s="47">
        <v>661.75</v>
      </c>
      <c r="H5" s="5">
        <f t="shared" ref="H5:H6" si="0">G5/F5*100-100</f>
        <v>0.53171287504747511</v>
      </c>
      <c r="I5" s="46">
        <v>0</v>
      </c>
    </row>
    <row r="6" spans="1:9" ht="18" customHeight="1" x14ac:dyDescent="0.2">
      <c r="A6" s="8">
        <v>703</v>
      </c>
      <c r="B6" s="23" t="s">
        <v>729</v>
      </c>
      <c r="C6" s="32">
        <v>4289.7700000000004</v>
      </c>
      <c r="D6" s="32">
        <v>3769.58</v>
      </c>
      <c r="E6" s="5">
        <v>100</v>
      </c>
      <c r="F6" s="32">
        <v>416.7</v>
      </c>
      <c r="G6" s="47">
        <v>2969.12</v>
      </c>
      <c r="H6" s="5">
        <f t="shared" si="0"/>
        <v>612.53179745620344</v>
      </c>
      <c r="I6" s="32">
        <v>0</v>
      </c>
    </row>
    <row r="7" spans="1:9" ht="15.75" x14ac:dyDescent="0.2">
      <c r="A7" s="8">
        <v>705</v>
      </c>
      <c r="B7" s="23" t="s">
        <v>730</v>
      </c>
      <c r="C7" s="48">
        <v>0</v>
      </c>
      <c r="D7" s="48">
        <v>0</v>
      </c>
      <c r="E7" s="20">
        <v>100</v>
      </c>
      <c r="F7" s="48">
        <v>0</v>
      </c>
      <c r="G7" s="49">
        <v>0</v>
      </c>
      <c r="H7" s="47" t="s">
        <v>794</v>
      </c>
      <c r="I7" s="48">
        <v>0</v>
      </c>
    </row>
    <row r="8" spans="1:9" ht="18" customHeight="1" x14ac:dyDescent="0.2">
      <c r="A8" s="8">
        <v>706</v>
      </c>
      <c r="B8" s="23" t="s">
        <v>731</v>
      </c>
      <c r="C8" s="33">
        <v>280.52</v>
      </c>
      <c r="D8" s="33">
        <v>280.52</v>
      </c>
      <c r="E8" s="5">
        <v>100</v>
      </c>
      <c r="F8" s="32">
        <v>0</v>
      </c>
      <c r="G8" s="49">
        <v>0</v>
      </c>
      <c r="H8" s="34" t="s">
        <v>794</v>
      </c>
      <c r="I8" s="48">
        <v>0</v>
      </c>
    </row>
    <row r="9" spans="1:9" ht="20.25" customHeight="1" x14ac:dyDescent="0.2">
      <c r="A9" s="8">
        <v>707</v>
      </c>
      <c r="B9" s="23" t="s">
        <v>732</v>
      </c>
      <c r="C9" s="32">
        <v>208</v>
      </c>
      <c r="D9" s="32">
        <v>208</v>
      </c>
      <c r="E9" s="5">
        <v>100</v>
      </c>
      <c r="F9" s="32">
        <v>0</v>
      </c>
      <c r="G9" s="49">
        <v>0</v>
      </c>
      <c r="H9" s="47" t="s">
        <v>794</v>
      </c>
      <c r="I9" s="32">
        <v>0</v>
      </c>
    </row>
    <row r="10" spans="1:9" ht="21.75" customHeight="1" x14ac:dyDescent="0.2">
      <c r="A10" s="8">
        <v>708</v>
      </c>
      <c r="B10" s="23" t="s">
        <v>733</v>
      </c>
      <c r="C10" s="32">
        <v>0</v>
      </c>
      <c r="D10" s="32">
        <v>0</v>
      </c>
      <c r="E10" s="5">
        <v>100</v>
      </c>
      <c r="F10" s="32">
        <v>0</v>
      </c>
      <c r="G10" s="49">
        <v>0</v>
      </c>
      <c r="H10" s="47" t="s">
        <v>794</v>
      </c>
      <c r="I10" s="32">
        <v>0</v>
      </c>
    </row>
    <row r="11" spans="1:9" ht="31.5" x14ac:dyDescent="0.2">
      <c r="A11" s="8">
        <v>709</v>
      </c>
      <c r="B11" s="23" t="s">
        <v>734</v>
      </c>
      <c r="C11" s="32">
        <v>2974.38</v>
      </c>
      <c r="D11" s="32">
        <v>2997.79</v>
      </c>
      <c r="E11" s="5">
        <v>99</v>
      </c>
      <c r="F11" s="32">
        <v>544.11</v>
      </c>
      <c r="G11" s="32">
        <v>619.15</v>
      </c>
      <c r="H11" s="5">
        <f>G11/F11*100-100</f>
        <v>13.791328959217793</v>
      </c>
      <c r="I11" s="32">
        <v>0</v>
      </c>
    </row>
    <row r="12" spans="1:9" ht="31.5" x14ac:dyDescent="0.2">
      <c r="A12" s="8">
        <v>900</v>
      </c>
      <c r="B12" s="23" t="s">
        <v>755</v>
      </c>
      <c r="C12" s="32">
        <v>139974.68</v>
      </c>
      <c r="D12" s="32">
        <v>133896.97</v>
      </c>
      <c r="E12" s="5">
        <v>96</v>
      </c>
      <c r="F12" s="32">
        <v>10091.040000000001</v>
      </c>
      <c r="G12" s="32">
        <v>13915.17</v>
      </c>
      <c r="H12" s="5">
        <f t="shared" ref="H12:H13" si="1">G12/F12*100-100</f>
        <v>37.896292156209853</v>
      </c>
      <c r="I12" s="32">
        <v>-50956.79</v>
      </c>
    </row>
    <row r="13" spans="1:9" ht="20.25" customHeight="1" x14ac:dyDescent="0.2">
      <c r="A13" s="8">
        <v>901</v>
      </c>
      <c r="B13" s="23" t="s">
        <v>735</v>
      </c>
      <c r="C13" s="32">
        <v>5692.53</v>
      </c>
      <c r="D13" s="32">
        <v>5507.92</v>
      </c>
      <c r="E13" s="5">
        <v>100</v>
      </c>
      <c r="F13" s="32">
        <v>9590.9</v>
      </c>
      <c r="G13" s="32">
        <v>10540.84</v>
      </c>
      <c r="H13" s="5">
        <f t="shared" si="1"/>
        <v>9.9045970659687725</v>
      </c>
      <c r="I13" s="32">
        <v>0</v>
      </c>
    </row>
    <row r="14" spans="1:9" ht="31.5" x14ac:dyDescent="0.2">
      <c r="A14" s="8">
        <v>950</v>
      </c>
      <c r="B14" s="23" t="s">
        <v>736</v>
      </c>
      <c r="C14" s="32">
        <v>0</v>
      </c>
      <c r="D14" s="32">
        <v>0</v>
      </c>
      <c r="E14" s="5">
        <v>100</v>
      </c>
      <c r="F14" s="32">
        <v>0</v>
      </c>
      <c r="G14" s="32">
        <v>0</v>
      </c>
      <c r="H14" s="47" t="s">
        <v>794</v>
      </c>
      <c r="I14" s="32">
        <v>0</v>
      </c>
    </row>
    <row r="15" spans="1:9" ht="31.5" x14ac:dyDescent="0.2">
      <c r="A15" s="8">
        <v>951</v>
      </c>
      <c r="B15" s="23" t="s">
        <v>737</v>
      </c>
      <c r="C15" s="32">
        <v>0</v>
      </c>
      <c r="D15" s="32">
        <v>0</v>
      </c>
      <c r="E15" s="5">
        <v>100</v>
      </c>
      <c r="F15" s="32">
        <v>0</v>
      </c>
      <c r="G15" s="32">
        <v>0</v>
      </c>
      <c r="H15" s="47" t="s">
        <v>794</v>
      </c>
      <c r="I15" s="32">
        <v>0</v>
      </c>
    </row>
    <row r="16" spans="1:9" ht="31.5" x14ac:dyDescent="0.2">
      <c r="A16" s="8">
        <v>952</v>
      </c>
      <c r="B16" s="23" t="s">
        <v>738</v>
      </c>
      <c r="C16" s="32">
        <v>7537.26</v>
      </c>
      <c r="D16" s="32">
        <v>7523.69</v>
      </c>
      <c r="E16" s="5">
        <v>100</v>
      </c>
      <c r="F16" s="32">
        <v>111.68</v>
      </c>
      <c r="G16" s="32">
        <v>141.63999999999999</v>
      </c>
      <c r="H16" s="5">
        <f t="shared" ref="H16" si="2">G16/F16*100-100</f>
        <v>26.82664756446988</v>
      </c>
      <c r="I16" s="32">
        <v>0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>
    <filterColumn colId="3" hiddenButton="1" showButton="0"/>
    <filterColumn colId="6" hiddenButton="1" showButton="0"/>
  </autoFilter>
  <mergeCells count="6">
    <mergeCell ref="A1:I1"/>
    <mergeCell ref="A2:I2"/>
    <mergeCell ref="A3:A4"/>
    <mergeCell ref="B3:B4"/>
    <mergeCell ref="C3:E3"/>
    <mergeCell ref="F3:H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13" sqref="C13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4" customWidth="1"/>
    <col min="9" max="9" width="14.140625" customWidth="1"/>
    <col min="10" max="10" width="9.28515625" customWidth="1"/>
  </cols>
  <sheetData>
    <row r="1" spans="1:9" ht="39.75" customHeight="1" x14ac:dyDescent="0.2">
      <c r="A1" s="70" t="s">
        <v>809</v>
      </c>
      <c r="B1" s="70"/>
      <c r="C1" s="70"/>
      <c r="D1" s="70"/>
      <c r="E1" s="70"/>
      <c r="F1" s="70"/>
      <c r="G1" s="70"/>
      <c r="H1" s="70"/>
      <c r="I1" s="70"/>
    </row>
    <row r="2" spans="1:9" ht="19.5" customHeight="1" thickBot="1" x14ac:dyDescent="0.25">
      <c r="A2" s="71"/>
      <c r="B2" s="72"/>
      <c r="C2" s="71"/>
      <c r="D2" s="72"/>
      <c r="E2" s="72"/>
      <c r="F2" s="72"/>
      <c r="G2" s="72"/>
      <c r="H2" s="72"/>
      <c r="I2" s="72"/>
    </row>
    <row r="3" spans="1:9" ht="87.75" customHeight="1" thickTop="1" thickBot="1" x14ac:dyDescent="0.25">
      <c r="A3" s="73" t="s">
        <v>726</v>
      </c>
      <c r="B3" s="77" t="s">
        <v>783</v>
      </c>
      <c r="C3" s="73" t="s">
        <v>810</v>
      </c>
      <c r="D3" s="75" t="s">
        <v>745</v>
      </c>
      <c r="E3" s="76"/>
      <c r="F3" s="75" t="s">
        <v>746</v>
      </c>
      <c r="G3" s="76"/>
      <c r="H3" s="75" t="s">
        <v>747</v>
      </c>
      <c r="I3" s="76"/>
    </row>
    <row r="4" spans="1:9" ht="43.5" customHeight="1" thickTop="1" thickBot="1" x14ac:dyDescent="0.25">
      <c r="A4" s="74"/>
      <c r="B4" s="78"/>
      <c r="C4" s="74"/>
      <c r="D4" s="21" t="s">
        <v>739</v>
      </c>
      <c r="E4" s="4" t="s">
        <v>740</v>
      </c>
      <c r="F4" s="21" t="s">
        <v>756</v>
      </c>
      <c r="G4" s="4" t="s">
        <v>740</v>
      </c>
      <c r="H4" s="21" t="s">
        <v>754</v>
      </c>
      <c r="I4" s="4" t="s">
        <v>740</v>
      </c>
    </row>
    <row r="5" spans="1:9" ht="20.25" customHeight="1" x14ac:dyDescent="0.2">
      <c r="A5" s="7">
        <v>482</v>
      </c>
      <c r="B5" s="22" t="s">
        <v>728</v>
      </c>
      <c r="C5" s="37">
        <f>(0.6*E5)+(0.2*G5)+(0.2*I5)</f>
        <v>4.4000000000000004</v>
      </c>
      <c r="D5" s="5">
        <f>'расчет показателей гр2'!E5</f>
        <v>100</v>
      </c>
      <c r="E5" s="29">
        <v>5</v>
      </c>
      <c r="F5" s="35">
        <f>'расчет показателей гр2'!H5</f>
        <v>0.53171287504747511</v>
      </c>
      <c r="G5" s="56">
        <v>2</v>
      </c>
      <c r="H5" s="5">
        <f>'расчет показателей гр2'!I5</f>
        <v>0</v>
      </c>
      <c r="I5" s="29">
        <v>5</v>
      </c>
    </row>
    <row r="6" spans="1:9" ht="18" customHeight="1" x14ac:dyDescent="0.2">
      <c r="A6" s="8">
        <v>703</v>
      </c>
      <c r="B6" s="23" t="s">
        <v>729</v>
      </c>
      <c r="C6" s="37">
        <f t="shared" ref="C6:C16" si="0">(0.6*E6)+(0.2*G6)+(0.2*I6)</f>
        <v>5</v>
      </c>
      <c r="D6" s="5">
        <f>'расчет показателей гр2'!E6</f>
        <v>100</v>
      </c>
      <c r="E6" s="29">
        <v>5</v>
      </c>
      <c r="F6" s="35">
        <f>'расчет показателей гр2'!H6</f>
        <v>612.53179745620344</v>
      </c>
      <c r="G6" s="56">
        <v>5</v>
      </c>
      <c r="H6" s="5">
        <f>'расчет показателей гр2'!I6</f>
        <v>0</v>
      </c>
      <c r="I6" s="29">
        <v>5</v>
      </c>
    </row>
    <row r="7" spans="1:9" ht="15.75" x14ac:dyDescent="0.2">
      <c r="A7" s="8">
        <v>705</v>
      </c>
      <c r="B7" s="23" t="s">
        <v>730</v>
      </c>
      <c r="C7" s="37">
        <f t="shared" si="0"/>
        <v>5</v>
      </c>
      <c r="D7" s="5">
        <f>'расчет показателей гр2'!E7</f>
        <v>100</v>
      </c>
      <c r="E7" s="29">
        <v>5</v>
      </c>
      <c r="F7" s="35" t="str">
        <f>'расчет показателей гр2'!H7</f>
        <v>х</v>
      </c>
      <c r="G7" s="56">
        <v>5</v>
      </c>
      <c r="H7" s="5">
        <f>'расчет показателей гр2'!I7</f>
        <v>0</v>
      </c>
      <c r="I7" s="29">
        <v>5</v>
      </c>
    </row>
    <row r="8" spans="1:9" ht="18" customHeight="1" x14ac:dyDescent="0.2">
      <c r="A8" s="8">
        <v>706</v>
      </c>
      <c r="B8" s="23" t="s">
        <v>731</v>
      </c>
      <c r="C8" s="37">
        <f t="shared" si="0"/>
        <v>5</v>
      </c>
      <c r="D8" s="5">
        <f>'расчет показателей гр2'!E8</f>
        <v>100</v>
      </c>
      <c r="E8" s="29">
        <v>5</v>
      </c>
      <c r="F8" s="35" t="str">
        <f>'расчет показателей гр2'!H8</f>
        <v>х</v>
      </c>
      <c r="G8" s="56">
        <v>5</v>
      </c>
      <c r="H8" s="5">
        <f>'расчет показателей гр2'!I8</f>
        <v>0</v>
      </c>
      <c r="I8" s="29">
        <v>5</v>
      </c>
    </row>
    <row r="9" spans="1:9" ht="20.25" customHeight="1" x14ac:dyDescent="0.2">
      <c r="A9" s="8">
        <v>707</v>
      </c>
      <c r="B9" s="23" t="s">
        <v>732</v>
      </c>
      <c r="C9" s="37">
        <f t="shared" si="0"/>
        <v>5</v>
      </c>
      <c r="D9" s="5">
        <f>'расчет показателей гр2'!E9</f>
        <v>100</v>
      </c>
      <c r="E9" s="29">
        <v>5</v>
      </c>
      <c r="F9" s="35" t="str">
        <f>'расчет показателей гр2'!H9</f>
        <v>х</v>
      </c>
      <c r="G9" s="56">
        <v>5</v>
      </c>
      <c r="H9" s="5">
        <f>'расчет показателей гр2'!I9</f>
        <v>0</v>
      </c>
      <c r="I9" s="29">
        <v>5</v>
      </c>
    </row>
    <row r="10" spans="1:9" ht="21.75" customHeight="1" x14ac:dyDescent="0.2">
      <c r="A10" s="8">
        <v>708</v>
      </c>
      <c r="B10" s="23" t="s">
        <v>733</v>
      </c>
      <c r="C10" s="37">
        <f t="shared" si="0"/>
        <v>5</v>
      </c>
      <c r="D10" s="5">
        <f>'расчет показателей гр2'!E10</f>
        <v>100</v>
      </c>
      <c r="E10" s="29">
        <v>5</v>
      </c>
      <c r="F10" s="35" t="str">
        <f>'расчет показателей гр2'!H10</f>
        <v>х</v>
      </c>
      <c r="G10" s="56">
        <v>5</v>
      </c>
      <c r="H10" s="5">
        <f>'расчет показателей гр2'!I10</f>
        <v>0</v>
      </c>
      <c r="I10" s="29">
        <v>5</v>
      </c>
    </row>
    <row r="11" spans="1:9" ht="31.5" x14ac:dyDescent="0.2">
      <c r="A11" s="8">
        <v>709</v>
      </c>
      <c r="B11" s="23" t="s">
        <v>734</v>
      </c>
      <c r="C11" s="37">
        <f t="shared" si="0"/>
        <v>4</v>
      </c>
      <c r="D11" s="5">
        <f>'расчет показателей гр2'!E11</f>
        <v>99</v>
      </c>
      <c r="E11" s="29">
        <v>4</v>
      </c>
      <c r="F11" s="35">
        <f>'расчет показателей гр2'!H11</f>
        <v>13.791328959217793</v>
      </c>
      <c r="G11" s="56">
        <v>3</v>
      </c>
      <c r="H11" s="5">
        <f>'расчет показателей гр2'!I11</f>
        <v>0</v>
      </c>
      <c r="I11" s="29">
        <v>5</v>
      </c>
    </row>
    <row r="12" spans="1:9" ht="31.5" x14ac:dyDescent="0.2">
      <c r="A12" s="8">
        <v>900</v>
      </c>
      <c r="B12" s="23" t="s">
        <v>755</v>
      </c>
      <c r="C12" s="37">
        <f t="shared" si="0"/>
        <v>4.4000000000000004</v>
      </c>
      <c r="D12" s="5">
        <f>'расчет показателей гр2'!E12</f>
        <v>96</v>
      </c>
      <c r="E12" s="29">
        <v>4</v>
      </c>
      <c r="F12" s="35">
        <f>'расчет показателей гр2'!H12</f>
        <v>37.896292156209853</v>
      </c>
      <c r="G12" s="56">
        <v>5</v>
      </c>
      <c r="H12" s="5">
        <f>'расчет показателей гр2'!I12</f>
        <v>-50956.79</v>
      </c>
      <c r="I12" s="29">
        <v>5</v>
      </c>
    </row>
    <row r="13" spans="1:9" ht="20.25" customHeight="1" x14ac:dyDescent="0.2">
      <c r="A13" s="8">
        <v>901</v>
      </c>
      <c r="B13" s="23" t="s">
        <v>735</v>
      </c>
      <c r="C13" s="37">
        <f t="shared" si="0"/>
        <v>4.5999999999999996</v>
      </c>
      <c r="D13" s="5">
        <f>'расчет показателей гр2'!E13</f>
        <v>100</v>
      </c>
      <c r="E13" s="29">
        <v>5</v>
      </c>
      <c r="F13" s="35">
        <f>'расчет показателей гр2'!H13</f>
        <v>9.9045970659687725</v>
      </c>
      <c r="G13" s="56">
        <v>3</v>
      </c>
      <c r="H13" s="5">
        <f>'расчет показателей гр2'!I13</f>
        <v>0</v>
      </c>
      <c r="I13" s="29">
        <v>5</v>
      </c>
    </row>
    <row r="14" spans="1:9" ht="31.5" x14ac:dyDescent="0.2">
      <c r="A14" s="8">
        <v>950</v>
      </c>
      <c r="B14" s="23" t="s">
        <v>736</v>
      </c>
      <c r="C14" s="37">
        <f t="shared" si="0"/>
        <v>5</v>
      </c>
      <c r="D14" s="5">
        <f>'расчет показателей гр2'!E14</f>
        <v>100</v>
      </c>
      <c r="E14" s="29">
        <v>5</v>
      </c>
      <c r="F14" s="35" t="str">
        <f>'расчет показателей гр2'!H14</f>
        <v>х</v>
      </c>
      <c r="G14" s="56">
        <v>5</v>
      </c>
      <c r="H14" s="5">
        <f>'расчет показателей гр2'!I14</f>
        <v>0</v>
      </c>
      <c r="I14" s="29">
        <v>5</v>
      </c>
    </row>
    <row r="15" spans="1:9" ht="31.5" x14ac:dyDescent="0.2">
      <c r="A15" s="8">
        <v>951</v>
      </c>
      <c r="B15" s="23" t="s">
        <v>737</v>
      </c>
      <c r="C15" s="37">
        <f t="shared" si="0"/>
        <v>5</v>
      </c>
      <c r="D15" s="5">
        <f>'расчет показателей гр2'!E15</f>
        <v>100</v>
      </c>
      <c r="E15" s="29">
        <v>5</v>
      </c>
      <c r="F15" s="35" t="str">
        <f>'расчет показателей гр2'!H15</f>
        <v>х</v>
      </c>
      <c r="G15" s="56">
        <v>5</v>
      </c>
      <c r="H15" s="5">
        <f>'расчет показателей гр2'!I15</f>
        <v>0</v>
      </c>
      <c r="I15" s="29">
        <v>5</v>
      </c>
    </row>
    <row r="16" spans="1:9" ht="31.5" x14ac:dyDescent="0.2">
      <c r="A16" s="8">
        <v>952</v>
      </c>
      <c r="B16" s="23" t="s">
        <v>738</v>
      </c>
      <c r="C16" s="37">
        <f t="shared" si="0"/>
        <v>4.8</v>
      </c>
      <c r="D16" s="5">
        <f>'расчет показателей гр2'!E16</f>
        <v>100</v>
      </c>
      <c r="E16" s="29">
        <v>5</v>
      </c>
      <c r="F16" s="35">
        <f>'расчет показателей гр2'!H16</f>
        <v>26.82664756446988</v>
      </c>
      <c r="G16" s="56">
        <v>4</v>
      </c>
      <c r="H16" s="5">
        <f>'расчет показателей гр2'!I16</f>
        <v>0</v>
      </c>
      <c r="I16" s="29">
        <v>5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U23"/>
  <sheetViews>
    <sheetView zoomScale="80" zoomScaleNormal="80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D9" sqref="D9"/>
    </sheetView>
  </sheetViews>
  <sheetFormatPr defaultRowHeight="15" x14ac:dyDescent="0.25"/>
  <cols>
    <col min="1" max="1" width="6.28515625" style="52" customWidth="1"/>
    <col min="2" max="2" width="42" style="64" customWidth="1"/>
    <col min="3" max="3" width="12.5703125" style="52" customWidth="1"/>
    <col min="4" max="4" width="12.140625" style="52" customWidth="1"/>
    <col min="5" max="5" width="11.7109375" style="52" customWidth="1"/>
    <col min="6" max="7" width="13.140625" style="52" customWidth="1"/>
    <col min="8" max="8" width="12.140625" style="52" customWidth="1"/>
    <col min="9" max="9" width="15.7109375" style="52" customWidth="1"/>
    <col min="10" max="10" width="0.28515625" style="52" customWidth="1"/>
    <col min="11" max="11" width="18.140625" style="52" customWidth="1"/>
    <col min="12" max="12" width="0.28515625" style="52" customWidth="1"/>
    <col min="13" max="13" width="16.140625" style="52" customWidth="1"/>
    <col min="14" max="14" width="14.5703125" style="52" customWidth="1"/>
    <col min="15" max="15" width="13" style="52" customWidth="1"/>
    <col min="16" max="16" width="15.140625" style="52" customWidth="1"/>
    <col min="17" max="17" width="13.28515625" style="52" customWidth="1"/>
    <col min="18" max="18" width="12.7109375" style="52" customWidth="1"/>
    <col min="19" max="19" width="15.28515625" style="52" customWidth="1"/>
    <col min="20" max="20" width="14.5703125" style="52" customWidth="1"/>
    <col min="21" max="21" width="12.7109375" style="52" customWidth="1"/>
    <col min="22" max="22" width="9.28515625" style="52" customWidth="1"/>
    <col min="23" max="16384" width="9.140625" style="52"/>
  </cols>
  <sheetData>
    <row r="1" spans="1:21" ht="39.75" customHeight="1" x14ac:dyDescent="0.2">
      <c r="A1" s="79" t="s">
        <v>800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ht="19.5" customHeight="1" thickBot="1" x14ac:dyDescent="0.25">
      <c r="A2" s="80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162.75" customHeight="1" thickTop="1" thickBot="1" x14ac:dyDescent="0.25">
      <c r="A3" s="82" t="s">
        <v>726</v>
      </c>
      <c r="B3" s="82" t="s">
        <v>783</v>
      </c>
      <c r="C3" s="84" t="s">
        <v>779</v>
      </c>
      <c r="D3" s="84"/>
      <c r="E3" s="85"/>
      <c r="F3" s="84" t="s">
        <v>780</v>
      </c>
      <c r="G3" s="84"/>
      <c r="H3" s="85"/>
      <c r="I3" s="88" t="s">
        <v>741</v>
      </c>
      <c r="J3" s="85"/>
      <c r="K3" s="84" t="s">
        <v>742</v>
      </c>
      <c r="L3" s="85"/>
      <c r="M3" s="84" t="s">
        <v>743</v>
      </c>
      <c r="N3" s="84"/>
      <c r="O3" s="85"/>
      <c r="P3" s="84" t="s">
        <v>744</v>
      </c>
      <c r="Q3" s="84"/>
      <c r="R3" s="85"/>
      <c r="S3" s="84" t="s">
        <v>788</v>
      </c>
      <c r="T3" s="84"/>
      <c r="U3" s="85"/>
    </row>
    <row r="4" spans="1:21" ht="369" customHeight="1" thickTop="1" thickBot="1" x14ac:dyDescent="0.25">
      <c r="A4" s="83"/>
      <c r="B4" s="83"/>
      <c r="C4" s="57" t="s">
        <v>791</v>
      </c>
      <c r="D4" s="57" t="s">
        <v>790</v>
      </c>
      <c r="E4" s="67" t="s">
        <v>739</v>
      </c>
      <c r="F4" s="57" t="s">
        <v>757</v>
      </c>
      <c r="G4" s="57" t="s">
        <v>758</v>
      </c>
      <c r="H4" s="57" t="s">
        <v>739</v>
      </c>
      <c r="I4" s="88" t="s">
        <v>759</v>
      </c>
      <c r="J4" s="85"/>
      <c r="K4" s="88" t="s">
        <v>760</v>
      </c>
      <c r="L4" s="85"/>
      <c r="M4" s="57" t="s">
        <v>761</v>
      </c>
      <c r="N4" s="57" t="s">
        <v>762</v>
      </c>
      <c r="O4" s="67" t="s">
        <v>739</v>
      </c>
      <c r="P4" s="57" t="s">
        <v>789</v>
      </c>
      <c r="Q4" s="57" t="s">
        <v>763</v>
      </c>
      <c r="R4" s="67" t="s">
        <v>739</v>
      </c>
      <c r="S4" s="57" t="s">
        <v>764</v>
      </c>
      <c r="T4" s="57" t="s">
        <v>765</v>
      </c>
      <c r="U4" s="67" t="s">
        <v>739</v>
      </c>
    </row>
    <row r="5" spans="1:21" ht="19.5" customHeight="1" x14ac:dyDescent="0.2">
      <c r="A5" s="61">
        <v>482</v>
      </c>
      <c r="B5" s="62" t="s">
        <v>728</v>
      </c>
      <c r="C5" s="36" t="s">
        <v>794</v>
      </c>
      <c r="D5" s="36" t="s">
        <v>794</v>
      </c>
      <c r="E5" s="45" t="e">
        <f>(C5-D5)/C5*100</f>
        <v>#VALUE!</v>
      </c>
      <c r="F5" s="45">
        <v>62361.5</v>
      </c>
      <c r="G5" s="45">
        <v>62333.7</v>
      </c>
      <c r="H5" s="45">
        <f>(F5-G5)/F5*100</f>
        <v>4.4578786591090512E-2</v>
      </c>
      <c r="I5" s="45">
        <v>93286</v>
      </c>
      <c r="J5" s="36"/>
      <c r="K5" s="36">
        <v>0</v>
      </c>
      <c r="L5" s="36"/>
      <c r="M5" s="36" t="s">
        <v>794</v>
      </c>
      <c r="N5" s="36" t="s">
        <v>794</v>
      </c>
      <c r="O5" s="45" t="e">
        <f>M5/N5*100</f>
        <v>#VALUE!</v>
      </c>
      <c r="P5" s="45">
        <v>1102.4000000000001</v>
      </c>
      <c r="Q5" s="45">
        <v>2359.9</v>
      </c>
      <c r="R5" s="45">
        <f>P5/Q5*100</f>
        <v>46.713843806940972</v>
      </c>
      <c r="S5" s="45">
        <v>229.8</v>
      </c>
      <c r="T5" s="45">
        <v>4985.2</v>
      </c>
      <c r="U5" s="45">
        <f>S5/T5*100</f>
        <v>4.609644547861671</v>
      </c>
    </row>
    <row r="6" spans="1:21" ht="21.75" customHeight="1" x14ac:dyDescent="0.2">
      <c r="A6" s="50">
        <v>703</v>
      </c>
      <c r="B6" s="51" t="s">
        <v>729</v>
      </c>
      <c r="C6" s="36" t="s">
        <v>794</v>
      </c>
      <c r="D6" s="36" t="s">
        <v>794</v>
      </c>
      <c r="E6" s="45" t="e">
        <f t="shared" ref="E6:E16" si="0">(C6-D6)/C6*100</f>
        <v>#VALUE!</v>
      </c>
      <c r="F6" s="45">
        <v>201308.2</v>
      </c>
      <c r="G6" s="45">
        <v>199938.1</v>
      </c>
      <c r="H6" s="45">
        <f>(F6-G6)/F6*100</f>
        <v>0.680598207127184</v>
      </c>
      <c r="I6" s="36">
        <v>0</v>
      </c>
      <c r="J6" s="36"/>
      <c r="K6" s="36">
        <v>0</v>
      </c>
      <c r="L6" s="36"/>
      <c r="M6" s="36" t="s">
        <v>794</v>
      </c>
      <c r="N6" s="36" t="s">
        <v>794</v>
      </c>
      <c r="O6" s="45" t="e">
        <f t="shared" ref="O6:O16" si="1">M6/N6*100</f>
        <v>#VALUE!</v>
      </c>
      <c r="P6" s="45">
        <v>259205.4</v>
      </c>
      <c r="Q6" s="45">
        <v>260191.8</v>
      </c>
      <c r="R6" s="45">
        <f t="shared" ref="R6:R16" si="2">P6/Q6*100</f>
        <v>99.620895047422707</v>
      </c>
      <c r="S6" s="45">
        <v>276.7</v>
      </c>
      <c r="T6" s="45">
        <v>2724.3</v>
      </c>
      <c r="U6" s="45">
        <f t="shared" ref="U6:U16" si="3">S6/T6*100</f>
        <v>10.156737510553167</v>
      </c>
    </row>
    <row r="7" spans="1:21" ht="18" customHeight="1" x14ac:dyDescent="0.2">
      <c r="A7" s="50">
        <v>705</v>
      </c>
      <c r="B7" s="51" t="s">
        <v>730</v>
      </c>
      <c r="C7" s="54" t="s">
        <v>794</v>
      </c>
      <c r="D7" s="54" t="s">
        <v>794</v>
      </c>
      <c r="E7" s="45" t="e">
        <f t="shared" si="0"/>
        <v>#VALUE!</v>
      </c>
      <c r="F7" s="58">
        <v>5437.8</v>
      </c>
      <c r="G7" s="58">
        <v>5431.9</v>
      </c>
      <c r="H7" s="45">
        <f t="shared" ref="H7:H16" si="4">(F7-G7)/F7*100</f>
        <v>0.10849976093274018</v>
      </c>
      <c r="I7" s="36">
        <v>0</v>
      </c>
      <c r="J7" s="54"/>
      <c r="K7" s="54">
        <v>0</v>
      </c>
      <c r="L7" s="54"/>
      <c r="M7" s="36" t="s">
        <v>794</v>
      </c>
      <c r="N7" s="36" t="s">
        <v>794</v>
      </c>
      <c r="O7" s="45" t="e">
        <f t="shared" si="1"/>
        <v>#VALUE!</v>
      </c>
      <c r="P7" s="58">
        <v>1140.5</v>
      </c>
      <c r="Q7" s="58">
        <v>1454.1</v>
      </c>
      <c r="R7" s="45">
        <f t="shared" si="2"/>
        <v>78.433395227288358</v>
      </c>
      <c r="S7" s="58">
        <v>186.7</v>
      </c>
      <c r="T7" s="58">
        <v>1684.3</v>
      </c>
      <c r="U7" s="45">
        <f t="shared" si="3"/>
        <v>11.084723624057471</v>
      </c>
    </row>
    <row r="8" spans="1:21" ht="18" customHeight="1" x14ac:dyDescent="0.2">
      <c r="A8" s="50">
        <v>706</v>
      </c>
      <c r="B8" s="51" t="s">
        <v>731</v>
      </c>
      <c r="C8" s="36" t="s">
        <v>794</v>
      </c>
      <c r="D8" s="36" t="s">
        <v>794</v>
      </c>
      <c r="E8" s="45" t="e">
        <f t="shared" si="0"/>
        <v>#VALUE!</v>
      </c>
      <c r="F8" s="45">
        <v>481465.4</v>
      </c>
      <c r="G8" s="45">
        <v>481417.5</v>
      </c>
      <c r="H8" s="63">
        <f t="shared" si="4"/>
        <v>9.9487938281802336E-3</v>
      </c>
      <c r="I8" s="36">
        <v>0</v>
      </c>
      <c r="J8" s="36"/>
      <c r="K8" s="36">
        <v>0</v>
      </c>
      <c r="L8" s="36"/>
      <c r="M8" s="36" t="s">
        <v>794</v>
      </c>
      <c r="N8" s="36" t="s">
        <v>794</v>
      </c>
      <c r="O8" s="45" t="e">
        <f t="shared" si="1"/>
        <v>#VALUE!</v>
      </c>
      <c r="P8" s="45">
        <v>10140.6</v>
      </c>
      <c r="Q8" s="45">
        <v>12062.77</v>
      </c>
      <c r="R8" s="45">
        <f t="shared" si="2"/>
        <v>84.065268590879199</v>
      </c>
      <c r="S8" s="45">
        <v>3763.7</v>
      </c>
      <c r="T8" s="45">
        <v>18294.2</v>
      </c>
      <c r="U8" s="45">
        <f t="shared" si="3"/>
        <v>20.573187130347321</v>
      </c>
    </row>
    <row r="9" spans="1:21" ht="18.75" customHeight="1" x14ac:dyDescent="0.2">
      <c r="A9" s="50">
        <v>707</v>
      </c>
      <c r="B9" s="51" t="s">
        <v>732</v>
      </c>
      <c r="C9" s="45">
        <v>4916.8999999999996</v>
      </c>
      <c r="D9" s="45">
        <v>4916.8999999999996</v>
      </c>
      <c r="E9" s="45">
        <f t="shared" si="0"/>
        <v>0</v>
      </c>
      <c r="F9" s="45">
        <v>2421644</v>
      </c>
      <c r="G9" s="45">
        <v>2407145.2000000002</v>
      </c>
      <c r="H9" s="45">
        <f t="shared" si="4"/>
        <v>0.59871723506840047</v>
      </c>
      <c r="I9" s="36">
        <v>0</v>
      </c>
      <c r="J9" s="36"/>
      <c r="K9" s="36">
        <v>0</v>
      </c>
      <c r="L9" s="36"/>
      <c r="M9" s="36">
        <v>0</v>
      </c>
      <c r="N9" s="45">
        <v>5305.3</v>
      </c>
      <c r="O9" s="45">
        <f t="shared" si="1"/>
        <v>0</v>
      </c>
      <c r="P9" s="45">
        <v>7119.1</v>
      </c>
      <c r="Q9" s="45">
        <v>7455</v>
      </c>
      <c r="R9" s="45">
        <f t="shared" si="2"/>
        <v>95.494299128101943</v>
      </c>
      <c r="S9" s="45">
        <v>12.9</v>
      </c>
      <c r="T9" s="45">
        <v>1253.5999999999999</v>
      </c>
      <c r="U9" s="45">
        <f t="shared" si="3"/>
        <v>1.0290363752393108</v>
      </c>
    </row>
    <row r="10" spans="1:21" ht="18.75" customHeight="1" x14ac:dyDescent="0.2">
      <c r="A10" s="50">
        <v>708</v>
      </c>
      <c r="B10" s="51" t="s">
        <v>733</v>
      </c>
      <c r="C10" s="36" t="s">
        <v>794</v>
      </c>
      <c r="D10" s="36" t="s">
        <v>794</v>
      </c>
      <c r="E10" s="45" t="e">
        <f t="shared" si="0"/>
        <v>#VALUE!</v>
      </c>
      <c r="F10" s="45">
        <v>112607.8</v>
      </c>
      <c r="G10" s="45">
        <v>102351.1</v>
      </c>
      <c r="H10" s="45">
        <f t="shared" si="4"/>
        <v>9.1083388539692596</v>
      </c>
      <c r="I10" s="36">
        <v>0</v>
      </c>
      <c r="J10" s="36"/>
      <c r="K10" s="36">
        <v>0</v>
      </c>
      <c r="L10" s="36"/>
      <c r="M10" s="36" t="s">
        <v>794</v>
      </c>
      <c r="N10" s="36" t="s">
        <v>794</v>
      </c>
      <c r="O10" s="45" t="e">
        <f t="shared" si="1"/>
        <v>#VALUE!</v>
      </c>
      <c r="P10" s="45">
        <v>3632.2</v>
      </c>
      <c r="Q10" s="45">
        <v>5215.3999999999996</v>
      </c>
      <c r="R10" s="45">
        <f t="shared" si="2"/>
        <v>69.643747363577106</v>
      </c>
      <c r="S10" s="45">
        <v>285.89999999999998</v>
      </c>
      <c r="T10" s="45">
        <v>1282.0999999999999</v>
      </c>
      <c r="U10" s="45">
        <f t="shared" si="3"/>
        <v>22.299352624600267</v>
      </c>
    </row>
    <row r="11" spans="1:21" ht="31.5" x14ac:dyDescent="0.2">
      <c r="A11" s="50">
        <v>709</v>
      </c>
      <c r="B11" s="51" t="s">
        <v>734</v>
      </c>
      <c r="C11" s="45">
        <v>592457.69999999995</v>
      </c>
      <c r="D11" s="45">
        <v>324894.90000000002</v>
      </c>
      <c r="E11" s="45">
        <f t="shared" si="0"/>
        <v>45.161502669304483</v>
      </c>
      <c r="F11" s="45">
        <v>402416.6</v>
      </c>
      <c r="G11" s="45">
        <v>371433.3</v>
      </c>
      <c r="H11" s="45">
        <f t="shared" si="4"/>
        <v>7.6993096209251783</v>
      </c>
      <c r="I11" s="36">
        <v>0</v>
      </c>
      <c r="J11" s="36"/>
      <c r="K11" s="36">
        <v>0</v>
      </c>
      <c r="L11" s="36"/>
      <c r="M11" s="36">
        <v>0</v>
      </c>
      <c r="N11" s="45">
        <v>252414.9</v>
      </c>
      <c r="O11" s="45">
        <f t="shared" si="1"/>
        <v>0</v>
      </c>
      <c r="P11" s="45">
        <v>910438.40000000002</v>
      </c>
      <c r="Q11" s="45">
        <v>925564.5</v>
      </c>
      <c r="R11" s="45">
        <f t="shared" si="2"/>
        <v>98.365743284233574</v>
      </c>
      <c r="S11" s="45">
        <v>86218.8</v>
      </c>
      <c r="T11" s="45">
        <v>179728.6</v>
      </c>
      <c r="U11" s="45">
        <f t="shared" si="3"/>
        <v>47.971663942188385</v>
      </c>
    </row>
    <row r="12" spans="1:21" ht="31.5" x14ac:dyDescent="0.2">
      <c r="A12" s="50">
        <v>900</v>
      </c>
      <c r="B12" s="51" t="s">
        <v>755</v>
      </c>
      <c r="C12" s="36" t="s">
        <v>794</v>
      </c>
      <c r="D12" s="36" t="s">
        <v>794</v>
      </c>
      <c r="E12" s="45" t="e">
        <f t="shared" si="0"/>
        <v>#VALUE!</v>
      </c>
      <c r="F12" s="45">
        <v>53417.2</v>
      </c>
      <c r="G12" s="45">
        <v>51333.4</v>
      </c>
      <c r="H12" s="45">
        <f t="shared" si="4"/>
        <v>3.9009906921366069</v>
      </c>
      <c r="I12" s="36">
        <v>0</v>
      </c>
      <c r="J12" s="36"/>
      <c r="K12" s="36">
        <v>0</v>
      </c>
      <c r="L12" s="36"/>
      <c r="M12" s="36" t="s">
        <v>794</v>
      </c>
      <c r="N12" s="36" t="s">
        <v>794</v>
      </c>
      <c r="O12" s="45" t="e">
        <f t="shared" si="1"/>
        <v>#VALUE!</v>
      </c>
      <c r="P12" s="45">
        <v>27904.9</v>
      </c>
      <c r="Q12" s="45">
        <v>30377.4</v>
      </c>
      <c r="R12" s="45">
        <f t="shared" si="2"/>
        <v>91.860725407704408</v>
      </c>
      <c r="S12" s="45">
        <v>12898.4</v>
      </c>
      <c r="T12" s="45">
        <v>19528.599999999999</v>
      </c>
      <c r="U12" s="45">
        <f t="shared" si="3"/>
        <v>66.04876949704537</v>
      </c>
    </row>
    <row r="13" spans="1:21" ht="21.75" customHeight="1" x14ac:dyDescent="0.2">
      <c r="A13" s="50">
        <v>901</v>
      </c>
      <c r="B13" s="51" t="s">
        <v>735</v>
      </c>
      <c r="C13" s="45">
        <f>38263.9-65</f>
        <v>38198.9</v>
      </c>
      <c r="D13" s="45">
        <v>37525.4</v>
      </c>
      <c r="E13" s="45">
        <f t="shared" si="0"/>
        <v>1.7631397762762802</v>
      </c>
      <c r="F13" s="45">
        <v>216676.7</v>
      </c>
      <c r="G13" s="45">
        <v>208125.7</v>
      </c>
      <c r="H13" s="45">
        <f t="shared" si="4"/>
        <v>3.9464326344272362</v>
      </c>
      <c r="I13" s="36">
        <v>0</v>
      </c>
      <c r="J13" s="36"/>
      <c r="K13" s="36">
        <v>0</v>
      </c>
      <c r="L13" s="36"/>
      <c r="M13" s="36" t="s">
        <v>794</v>
      </c>
      <c r="N13" s="36" t="s">
        <v>794</v>
      </c>
      <c r="O13" s="45" t="e">
        <f t="shared" si="1"/>
        <v>#VALUE!</v>
      </c>
      <c r="P13" s="45">
        <v>73432.3</v>
      </c>
      <c r="Q13" s="45">
        <v>77515.899999999994</v>
      </c>
      <c r="R13" s="45">
        <f t="shared" si="2"/>
        <v>94.731919515867077</v>
      </c>
      <c r="S13" s="45">
        <v>14077.7</v>
      </c>
      <c r="T13" s="45">
        <v>92040.8</v>
      </c>
      <c r="U13" s="45">
        <f t="shared" si="3"/>
        <v>15.29506479735074</v>
      </c>
    </row>
    <row r="14" spans="1:21" ht="31.5" x14ac:dyDescent="0.2">
      <c r="A14" s="50">
        <v>950</v>
      </c>
      <c r="B14" s="51" t="s">
        <v>736</v>
      </c>
      <c r="C14" s="36" t="s">
        <v>794</v>
      </c>
      <c r="D14" s="36" t="s">
        <v>794</v>
      </c>
      <c r="E14" s="45" t="e">
        <f t="shared" si="0"/>
        <v>#VALUE!</v>
      </c>
      <c r="F14" s="45">
        <v>126229.4</v>
      </c>
      <c r="G14" s="45">
        <v>125909.3</v>
      </c>
      <c r="H14" s="45">
        <f t="shared" si="4"/>
        <v>0.25358593164507737</v>
      </c>
      <c r="I14" s="36">
        <v>0</v>
      </c>
      <c r="J14" s="36"/>
      <c r="K14" s="36">
        <v>0</v>
      </c>
      <c r="L14" s="36"/>
      <c r="M14" s="36" t="s">
        <v>794</v>
      </c>
      <c r="N14" s="36" t="s">
        <v>794</v>
      </c>
      <c r="O14" s="45" t="e">
        <f t="shared" si="1"/>
        <v>#VALUE!</v>
      </c>
      <c r="P14" s="45">
        <v>12406</v>
      </c>
      <c r="Q14" s="45">
        <v>16474</v>
      </c>
      <c r="R14" s="45">
        <f t="shared" si="2"/>
        <v>75.306543644530777</v>
      </c>
      <c r="S14" s="45">
        <v>859.2</v>
      </c>
      <c r="T14" s="45">
        <v>8812.6</v>
      </c>
      <c r="U14" s="45">
        <f t="shared" si="3"/>
        <v>9.7496765994144745</v>
      </c>
    </row>
    <row r="15" spans="1:21" ht="31.5" x14ac:dyDescent="0.2">
      <c r="A15" s="50">
        <v>951</v>
      </c>
      <c r="B15" s="51" t="s">
        <v>737</v>
      </c>
      <c r="C15" s="36" t="s">
        <v>794</v>
      </c>
      <c r="D15" s="36" t="s">
        <v>794</v>
      </c>
      <c r="E15" s="45" t="e">
        <f t="shared" si="0"/>
        <v>#VALUE!</v>
      </c>
      <c r="F15" s="45">
        <v>28859.200000000001</v>
      </c>
      <c r="G15" s="45">
        <v>28859.200000000001</v>
      </c>
      <c r="H15" s="45">
        <f>(F15-G15)/F15*100</f>
        <v>0</v>
      </c>
      <c r="I15" s="36">
        <v>0</v>
      </c>
      <c r="J15" s="36"/>
      <c r="K15" s="36">
        <v>0</v>
      </c>
      <c r="L15" s="36"/>
      <c r="M15" s="36" t="s">
        <v>794</v>
      </c>
      <c r="N15" s="36" t="s">
        <v>794</v>
      </c>
      <c r="O15" s="45" t="e">
        <f t="shared" si="1"/>
        <v>#VALUE!</v>
      </c>
      <c r="P15" s="45">
        <v>917.9</v>
      </c>
      <c r="Q15" s="45">
        <v>1206.9000000000001</v>
      </c>
      <c r="R15" s="45">
        <f t="shared" si="2"/>
        <v>76.054354130416769</v>
      </c>
      <c r="S15" s="45">
        <v>186.6</v>
      </c>
      <c r="T15" s="45">
        <v>1159.7</v>
      </c>
      <c r="U15" s="45">
        <f t="shared" si="3"/>
        <v>16.090368198672071</v>
      </c>
    </row>
    <row r="16" spans="1:21" ht="31.5" x14ac:dyDescent="0.2">
      <c r="A16" s="50">
        <v>952</v>
      </c>
      <c r="B16" s="51" t="s">
        <v>738</v>
      </c>
      <c r="C16" s="36">
        <v>4290.8</v>
      </c>
      <c r="D16" s="36">
        <v>4290.8</v>
      </c>
      <c r="E16" s="45">
        <f t="shared" si="0"/>
        <v>0</v>
      </c>
      <c r="F16" s="45">
        <v>853139.5</v>
      </c>
      <c r="G16" s="45">
        <v>782743.9</v>
      </c>
      <c r="H16" s="45">
        <f t="shared" si="4"/>
        <v>8.2513586582264651</v>
      </c>
      <c r="I16" s="36">
        <v>0</v>
      </c>
      <c r="J16" s="36"/>
      <c r="K16" s="36">
        <v>0</v>
      </c>
      <c r="L16" s="36"/>
      <c r="M16" s="36" t="s">
        <v>794</v>
      </c>
      <c r="N16" s="36" t="s">
        <v>794</v>
      </c>
      <c r="O16" s="45" t="e">
        <f t="shared" si="1"/>
        <v>#VALUE!</v>
      </c>
      <c r="P16" s="45">
        <v>648324.6</v>
      </c>
      <c r="Q16" s="45">
        <v>666572</v>
      </c>
      <c r="R16" s="45">
        <f t="shared" si="2"/>
        <v>97.262501275181066</v>
      </c>
      <c r="S16" s="45">
        <v>1169791.5</v>
      </c>
      <c r="T16" s="45">
        <v>1251777.8</v>
      </c>
      <c r="U16" s="45">
        <f t="shared" si="3"/>
        <v>93.450411087335155</v>
      </c>
    </row>
    <row r="17" spans="1:21" x14ac:dyDescent="0.25">
      <c r="C17" s="59"/>
      <c r="D17" s="59"/>
      <c r="F17" s="59"/>
      <c r="G17" s="59"/>
      <c r="P17" s="59"/>
      <c r="Q17" s="59"/>
      <c r="S17" s="59"/>
      <c r="T17" s="59"/>
    </row>
    <row r="18" spans="1:21" ht="12.75" customHeight="1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pans="1:21" ht="12.75" x14ac:dyDescent="0.2">
      <c r="A19" s="60"/>
      <c r="B19" s="60"/>
      <c r="C19" s="68"/>
      <c r="D19" s="68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1:21" x14ac:dyDescent="0.25">
      <c r="B20" s="65"/>
    </row>
    <row r="21" spans="1:21" x14ac:dyDescent="0.25">
      <c r="B21" s="66"/>
      <c r="C21" s="59"/>
      <c r="D21" s="59"/>
    </row>
    <row r="22" spans="1:21" x14ac:dyDescent="0.25">
      <c r="B22" s="66"/>
    </row>
    <row r="23" spans="1:21" x14ac:dyDescent="0.25">
      <c r="B23" s="66"/>
    </row>
  </sheetData>
  <autoFilter ref="A3:AA16">
    <filterColumn colId="3" hiddenButton="1" showButton="0"/>
    <filterColumn colId="6" hiddenButton="1" showButton="0"/>
    <filterColumn colId="13" hiddenButton="1" showButton="0"/>
    <filterColumn colId="16" hiddenButton="1" showButton="0"/>
    <filterColumn colId="19" hiddenButton="1" showButton="0"/>
  </autoFilter>
  <mergeCells count="13">
    <mergeCell ref="P3:R3"/>
    <mergeCell ref="S3:U3"/>
    <mergeCell ref="K4:L4"/>
    <mergeCell ref="I4:J4"/>
    <mergeCell ref="A1:U1"/>
    <mergeCell ref="A2:U2"/>
    <mergeCell ref="A3:A4"/>
    <mergeCell ref="B3:B4"/>
    <mergeCell ref="C3:E3"/>
    <mergeCell ref="F3:H3"/>
    <mergeCell ref="I3:J3"/>
    <mergeCell ref="K3:L3"/>
    <mergeCell ref="M3:O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27" right="0.19685039370078741" top="0.39370078740157483" bottom="0.19685039370078741" header="0.19685039370078741" footer="0.1574803149606299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расчет показателей гр5</vt:lpstr>
      <vt:lpstr>5Обеспеч.публичн.и открытости</vt:lpstr>
      <vt:lpstr>расчет показателей гр4</vt:lpstr>
      <vt:lpstr>4Совершенст.качест. оказ.мун.ус</vt:lpstr>
      <vt:lpstr>расчет показателей гр3</vt:lpstr>
      <vt:lpstr>3Качество организ. контр.иауд. </vt:lpstr>
      <vt:lpstr>расчет показателей гр2</vt:lpstr>
      <vt:lpstr>2Качество управления доходами</vt:lpstr>
      <vt:lpstr>расчет показателей гр1</vt:lpstr>
      <vt:lpstr>1Качество управления расходами</vt:lpstr>
      <vt:lpstr>итог</vt:lpstr>
      <vt:lpstr>Расходы</vt:lpstr>
      <vt:lpstr>Доходы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2024-03-11T09:34:26Z</cp:lastPrinted>
  <dcterms:created xsi:type="dcterms:W3CDTF">2007-10-17T10:31:08Z</dcterms:created>
  <dcterms:modified xsi:type="dcterms:W3CDTF">2025-03-25T11:21:02Z</dcterms:modified>
</cp:coreProperties>
</file>